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aikali\Desktop\"/>
    </mc:Choice>
  </mc:AlternateContent>
  <xr:revisionPtr revIDLastSave="0" documentId="13_ncr:1_{CA7FED4E-850A-43D5-8D62-7A89F52E049C}" xr6:coauthVersionLast="47" xr6:coauthVersionMax="47" xr10:uidLastSave="{00000000-0000-0000-0000-000000000000}"/>
  <bookViews>
    <workbookView xWindow="-110" yWindow="-110" windowWidth="19420" windowHeight="10420" xr2:uid="{8BD2CD79-6529-48FF-A068-4253275DF211}"/>
  </bookViews>
  <sheets>
    <sheet name="G&amp;M Table for David 2024" sheetId="1" r:id="rId1"/>
  </sheets>
  <definedNames>
    <definedName name="_xlnm._FilterDatabase" localSheetId="0" hidden="1">'G&amp;M Table for David 2024'!$A$1:$U$101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03" i="1" l="1"/>
  <c r="T103" i="1"/>
  <c r="S103" i="1"/>
  <c r="R103" i="1"/>
  <c r="P103" i="1"/>
  <c r="O103" i="1"/>
  <c r="M103" i="1"/>
  <c r="L103" i="1"/>
  <c r="K103" i="1"/>
  <c r="I103" i="1"/>
  <c r="H103" i="1"/>
  <c r="G103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  <c r="N104" i="1" l="1"/>
  <c r="N103" i="1"/>
  <c r="A101" i="1"/>
  <c r="A100" i="1"/>
  <c r="A99" i="1"/>
  <c r="A98" i="1"/>
  <c r="A96" i="1"/>
  <c r="A95" i="1"/>
  <c r="A94" i="1"/>
  <c r="A93" i="1"/>
  <c r="A92" i="1"/>
  <c r="A91" i="1"/>
  <c r="A90" i="1"/>
  <c r="A89" i="1"/>
  <c r="A88" i="1"/>
  <c r="A59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53" i="1"/>
  <c r="A61" i="1"/>
  <c r="A60" i="1"/>
  <c r="A58" i="1"/>
  <c r="A57" i="1"/>
  <c r="A56" i="1"/>
  <c r="A55" i="1"/>
  <c r="A54" i="1"/>
  <c r="A52" i="1"/>
  <c r="A51" i="1"/>
  <c r="A50" i="1"/>
  <c r="A49" i="1"/>
  <c r="A44" i="1"/>
  <c r="A48" i="1"/>
  <c r="A47" i="1"/>
  <c r="A46" i="1"/>
  <c r="A45" i="1"/>
  <c r="A43" i="1"/>
  <c r="A42" i="1"/>
  <c r="A41" i="1"/>
  <c r="A40" i="1"/>
  <c r="A39" i="1"/>
  <c r="A38" i="1"/>
  <c r="A37" i="1"/>
  <c r="A36" i="1"/>
  <c r="A35" i="1"/>
  <c r="A34" i="1"/>
  <c r="A33" i="1"/>
  <c r="A32" i="1"/>
  <c r="A97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2" i="1"/>
  <c r="A15" i="1"/>
  <c r="A14" i="1"/>
  <c r="A13" i="1"/>
  <c r="A11" i="1"/>
  <c r="A10" i="1"/>
  <c r="A9" i="1"/>
  <c r="A8" i="1"/>
  <c r="A7" i="1"/>
  <c r="A6" i="1"/>
  <c r="A5" i="1"/>
  <c r="A4" i="1"/>
  <c r="A3" i="1"/>
  <c r="A2" i="1"/>
  <c r="U105" i="1"/>
  <c r="U104" i="1"/>
  <c r="T105" i="1"/>
  <c r="T104" i="1"/>
  <c r="S105" i="1"/>
  <c r="S104" i="1"/>
  <c r="R105" i="1"/>
  <c r="R104" i="1"/>
  <c r="Q105" i="1"/>
  <c r="Q104" i="1"/>
  <c r="P105" i="1"/>
  <c r="P104" i="1"/>
  <c r="O105" i="1"/>
  <c r="O104" i="1"/>
  <c r="M105" i="1"/>
  <c r="M104" i="1"/>
  <c r="L105" i="1"/>
  <c r="L104" i="1"/>
  <c r="K105" i="1"/>
  <c r="K104" i="1"/>
  <c r="J105" i="1"/>
  <c r="J104" i="1"/>
  <c r="I105" i="1"/>
  <c r="I104" i="1"/>
  <c r="G105" i="1"/>
  <c r="G104" i="1"/>
  <c r="H105" i="1"/>
  <c r="H104" i="1"/>
</calcChain>
</file>

<file path=xl/sharedStrings.xml><?xml version="1.0" encoding="utf-8"?>
<sst xmlns="http://schemas.openxmlformats.org/spreadsheetml/2006/main" count="472" uniqueCount="340">
  <si>
    <t>Rank</t>
  </si>
  <si>
    <t>Name</t>
  </si>
  <si>
    <t>Organization Name</t>
  </si>
  <si>
    <t>Industry</t>
  </si>
  <si>
    <t>Ticker</t>
  </si>
  <si>
    <t>Base Salary</t>
  </si>
  <si>
    <t>Bonus</t>
  </si>
  <si>
    <t>% Change</t>
  </si>
  <si>
    <t>All Other Compensation</t>
  </si>
  <si>
    <t>Share-Based Awards</t>
  </si>
  <si>
    <t>Option-Based Awards</t>
  </si>
  <si>
    <t>Pension Value</t>
  </si>
  <si>
    <t>Total Reported Compensation</t>
  </si>
  <si>
    <t>Unexercised 
In-the-Money Options</t>
  </si>
  <si>
    <t>Unvested 
Share-Based Awards</t>
  </si>
  <si>
    <t>Value of 
CEO's Equity</t>
  </si>
  <si>
    <t>Accrued CEO Pension Obligation</t>
  </si>
  <si>
    <t>Patrick Dovigi</t>
  </si>
  <si>
    <t>Industrials</t>
  </si>
  <si>
    <t>GFL.TO</t>
  </si>
  <si>
    <t>Joshua Kobza (1)</t>
  </si>
  <si>
    <t>Consumer Discretionary</t>
  </si>
  <si>
    <t>QSR.TO</t>
  </si>
  <si>
    <t>*</t>
  </si>
  <si>
    <t>Richard M. Kruger (1)</t>
  </si>
  <si>
    <t>Energy</t>
  </si>
  <si>
    <t>SU.TO</t>
  </si>
  <si>
    <t>Information Technology</t>
  </si>
  <si>
    <t>OTEX.TO</t>
  </si>
  <si>
    <t>Tobias Lütke</t>
  </si>
  <si>
    <t>SHOP.TO</t>
  </si>
  <si>
    <t>Seetarama Kotagiri</t>
  </si>
  <si>
    <t>MG.TO</t>
  </si>
  <si>
    <t>Darren Entwistle</t>
  </si>
  <si>
    <t>Communication Services</t>
  </si>
  <si>
    <t>T.TO</t>
  </si>
  <si>
    <t>CP.TO</t>
  </si>
  <si>
    <t>Roy Gori</t>
  </si>
  <si>
    <t>Financials</t>
  </si>
  <si>
    <t>MFC.TO</t>
  </si>
  <si>
    <t>Greg Ebel (1)</t>
  </si>
  <si>
    <t>ENB.TO</t>
  </si>
  <si>
    <t>Materials</t>
  </si>
  <si>
    <t>ABX.TO</t>
  </si>
  <si>
    <t>Royal Bank of Canada</t>
  </si>
  <si>
    <t>RY.TO</t>
  </si>
  <si>
    <t>Alain Bédard</t>
  </si>
  <si>
    <t>TFII.TO</t>
  </si>
  <si>
    <t>Brian Hannasch</t>
  </si>
  <si>
    <t xml:space="preserve">Consumer Staples </t>
  </si>
  <si>
    <t>ATD.TO</t>
  </si>
  <si>
    <t>Charles Brindamour</t>
  </si>
  <si>
    <t>IFC.TO</t>
  </si>
  <si>
    <t>Brad Corson</t>
  </si>
  <si>
    <t>IMO.TO</t>
  </si>
  <si>
    <t>GIBa.TO</t>
  </si>
  <si>
    <t>Utilities</t>
  </si>
  <si>
    <t>FTS.TO</t>
  </si>
  <si>
    <t>POW.TO</t>
  </si>
  <si>
    <t>Tracy Robinson</t>
  </si>
  <si>
    <t>Canadian National Railway Co</t>
  </si>
  <si>
    <t>CNR.TO</t>
  </si>
  <si>
    <t>Mirko Bibic</t>
  </si>
  <si>
    <t>BCE.TO</t>
  </si>
  <si>
    <t>Bharat B. Masrani</t>
  </si>
  <si>
    <t>Toronto-Dominion Bank</t>
  </si>
  <si>
    <t>TD.TO</t>
  </si>
  <si>
    <t>GIL.TO</t>
  </si>
  <si>
    <t>François Poirier</t>
  </si>
  <si>
    <t>TRP.TO</t>
  </si>
  <si>
    <t>Steve Hasker</t>
  </si>
  <si>
    <t>TRI.TO</t>
  </si>
  <si>
    <t>Tony Staffieri</t>
  </si>
  <si>
    <t>RCIb.TO</t>
  </si>
  <si>
    <t>Darryl White</t>
  </si>
  <si>
    <t>Bank of Montreal</t>
  </si>
  <si>
    <t>BMO.TO</t>
  </si>
  <si>
    <t>Vern Yu (1)</t>
  </si>
  <si>
    <t>ALA.TO</t>
  </si>
  <si>
    <t>Alexandre L’Heureux</t>
  </si>
  <si>
    <t>WSP.TO</t>
  </si>
  <si>
    <t>Michael Rousseau</t>
  </si>
  <si>
    <t>Air Canada</t>
  </si>
  <si>
    <t>AC.TO</t>
  </si>
  <si>
    <t>Consumer Staples</t>
  </si>
  <si>
    <t>WN.TO</t>
  </si>
  <si>
    <t>Connor Teskey (2)</t>
  </si>
  <si>
    <t>Brookfield Renewable Partners LP</t>
  </si>
  <si>
    <t>BEP_u.TO</t>
  </si>
  <si>
    <t>Scott Burrows</t>
  </si>
  <si>
    <t>PPL.TO</t>
  </si>
  <si>
    <t>Neil Rossy</t>
  </si>
  <si>
    <t>DOL.TO</t>
  </si>
  <si>
    <t>Victor Dodig</t>
  </si>
  <si>
    <t>Canadian Imperial Bank of Commerce</t>
  </si>
  <si>
    <t>CM.TO</t>
  </si>
  <si>
    <t>Robert M. Le Blanc (1)</t>
  </si>
  <si>
    <t>ONEX.TO</t>
  </si>
  <si>
    <t>DSG.TO</t>
  </si>
  <si>
    <t>Paul A. Mahon</t>
  </si>
  <si>
    <t>GWO.TO</t>
  </si>
  <si>
    <t>Marc Parent</t>
  </si>
  <si>
    <t>CAE.TO</t>
  </si>
  <si>
    <t>Kevin D. Strain</t>
  </si>
  <si>
    <t>SLF.TO</t>
  </si>
  <si>
    <t>Jonathan H. Price</t>
  </si>
  <si>
    <t>TECKb.TO</t>
  </si>
  <si>
    <t>Ammar Al-Joundi</t>
  </si>
  <si>
    <t>AEM.TO</t>
  </si>
  <si>
    <t>K.TO</t>
  </si>
  <si>
    <t>Ken Seitz</t>
  </si>
  <si>
    <t>NTR.TO</t>
  </si>
  <si>
    <t>Michael Steinmann</t>
  </si>
  <si>
    <t>PAAS.TO</t>
  </si>
  <si>
    <t>Scott Thomson (1)</t>
  </si>
  <si>
    <t>Bank of Nova Scotia</t>
  </si>
  <si>
    <t>BNS.TO</t>
  </si>
  <si>
    <t>Laurent Ferreira</t>
  </si>
  <si>
    <t>National Bank of Canada</t>
  </si>
  <si>
    <t>NA.TO</t>
  </si>
  <si>
    <t>ATRL.TO</t>
  </si>
  <si>
    <t>CVE.TO</t>
  </si>
  <si>
    <t>Real Estate</t>
  </si>
  <si>
    <t>FSV.TO</t>
  </si>
  <si>
    <t>Gord Johnston</t>
  </si>
  <si>
    <t>STN.TO</t>
  </si>
  <si>
    <t>Scott Balfour</t>
  </si>
  <si>
    <t>EMA.TO</t>
  </si>
  <si>
    <t>L.TO</t>
  </si>
  <si>
    <t>Tim Gitzel</t>
  </si>
  <si>
    <t>CCO.TO</t>
  </si>
  <si>
    <t>ATS.TO</t>
  </si>
  <si>
    <t>BN.TO</t>
  </si>
  <si>
    <t>WPM.TO</t>
  </si>
  <si>
    <t>LUN.TO</t>
  </si>
  <si>
    <t>James O’Sullivan</t>
  </si>
  <si>
    <t>IGM.TO</t>
  </si>
  <si>
    <t>Eric Martel</t>
  </si>
  <si>
    <t>BBDb.TO</t>
  </si>
  <si>
    <t>CNQ.TO</t>
  </si>
  <si>
    <t>Jose Boisjoli</t>
  </si>
  <si>
    <t>DOO.TO</t>
  </si>
  <si>
    <t>Michael Medline</t>
  </si>
  <si>
    <t>EMPa.TO</t>
  </si>
  <si>
    <t>Laura Dottori-Attanasio (1)</t>
  </si>
  <si>
    <t>EFN.TO</t>
  </si>
  <si>
    <t>Robert Espey</t>
  </si>
  <si>
    <t>PKI.TO</t>
  </si>
  <si>
    <t>Clive Johnson</t>
  </si>
  <si>
    <t>BTO.TO</t>
  </si>
  <si>
    <t>MRU.TO</t>
  </si>
  <si>
    <t>Denis Ricard</t>
  </si>
  <si>
    <t>IAG.TO</t>
  </si>
  <si>
    <t>Greg Hicks</t>
  </si>
  <si>
    <t>CTCa.TO</t>
  </si>
  <si>
    <t>Terry Anderson</t>
  </si>
  <si>
    <t>ARX.TO</t>
  </si>
  <si>
    <t>Tristan Pascall</t>
  </si>
  <si>
    <t>FM.TO</t>
  </si>
  <si>
    <t>CCLb.TO</t>
  </si>
  <si>
    <t>Marna Cloete</t>
  </si>
  <si>
    <t>IVN.TO</t>
  </si>
  <si>
    <t>Michael Rose</t>
  </si>
  <si>
    <t>TOU.TO</t>
  </si>
  <si>
    <t>Kevin Parkes</t>
  </si>
  <si>
    <t>FTT.TO</t>
  </si>
  <si>
    <t>AGI.TO</t>
  </si>
  <si>
    <t>Ray Ferris #</t>
  </si>
  <si>
    <t>WFG.TO</t>
  </si>
  <si>
    <t>MEG.TO</t>
  </si>
  <si>
    <t>Sam Pollock (2)</t>
  </si>
  <si>
    <t>Brookfield Infrastructure Partners LP</t>
  </si>
  <si>
    <t>BIP_u.TO</t>
  </si>
  <si>
    <t>Dean Setoguchi</t>
  </si>
  <si>
    <t>KEY.TO</t>
  </si>
  <si>
    <t>Arun Banskota #</t>
  </si>
  <si>
    <t>AQN.TO</t>
  </si>
  <si>
    <t>SAP.TO</t>
  </si>
  <si>
    <t>WCP.TO</t>
  </si>
  <si>
    <t>CU.TO</t>
  </si>
  <si>
    <t>Pierre Karl Péladeau</t>
  </si>
  <si>
    <t>QBRb.TO</t>
  </si>
  <si>
    <t>Craig Bryksa</t>
  </si>
  <si>
    <t>CPG.TO</t>
  </si>
  <si>
    <t>WCN.TO</t>
  </si>
  <si>
    <t>Mark Kenney</t>
  </si>
  <si>
    <t>CAR_u.TO</t>
  </si>
  <si>
    <t>Timothy O'Day</t>
  </si>
  <si>
    <t>BYD.TO</t>
  </si>
  <si>
    <t>PSK.TO</t>
  </si>
  <si>
    <t>Jonathan Gitlin</t>
  </si>
  <si>
    <t>REI_u.TO</t>
  </si>
  <si>
    <t>Paul Brink</t>
  </si>
  <si>
    <t>FNV.TO</t>
  </si>
  <si>
    <t>John McKenzie</t>
  </si>
  <si>
    <t>X.TO</t>
  </si>
  <si>
    <t>BAM.TO</t>
  </si>
  <si>
    <t>Scott Medhurst #</t>
  </si>
  <si>
    <t>TIH.TO</t>
  </si>
  <si>
    <t>Mike Crawley</t>
  </si>
  <si>
    <t>NPI.TO</t>
  </si>
  <si>
    <t>David Lebeter (1)</t>
  </si>
  <si>
    <t>H.TO</t>
  </si>
  <si>
    <t>CIGI.TO</t>
  </si>
  <si>
    <t>FFH.TO</t>
  </si>
  <si>
    <t>Mark Leonard</t>
  </si>
  <si>
    <t>CSU.TO</t>
  </si>
  <si>
    <t>Median</t>
  </si>
  <si>
    <t>Average</t>
  </si>
  <si>
    <t># Former CEO</t>
  </si>
  <si>
    <t>(1) New CEO in 2023</t>
  </si>
  <si>
    <t>David McKay</t>
  </si>
  <si>
    <t>Glenn Chamandy</t>
  </si>
  <si>
    <t>Peter Rockandel #</t>
  </si>
  <si>
    <t>Tim McKay #</t>
  </si>
  <si>
    <t>GFL Environmental Inc.</t>
  </si>
  <si>
    <t>Restaurant Brands International Inc.</t>
  </si>
  <si>
    <t>Suncor Energy Inc.</t>
  </si>
  <si>
    <t>Shopify Inc.</t>
  </si>
  <si>
    <t>Magna International Inc.</t>
  </si>
  <si>
    <t>Enbridge Inc.</t>
  </si>
  <si>
    <t>Alimentation Couche-Tard Inc.</t>
  </si>
  <si>
    <t>TFI International Inc.</t>
  </si>
  <si>
    <t>CGI Inc.</t>
  </si>
  <si>
    <t>Fortis Inc.</t>
  </si>
  <si>
    <t>BCE Inc.</t>
  </si>
  <si>
    <t>Gildan Activewear Inc.</t>
  </si>
  <si>
    <t>Rogers Communications Inc.</t>
  </si>
  <si>
    <t>WSP Global Inc.</t>
  </si>
  <si>
    <t>Dollarama Inc.</t>
  </si>
  <si>
    <t>Descartes Systems Group Inc.</t>
  </si>
  <si>
    <t>Great-West Lifeco Inc.</t>
  </si>
  <si>
    <t>CAE Inc.</t>
  </si>
  <si>
    <t>Sun Life Financial Inc.</t>
  </si>
  <si>
    <t>Cenovus Energy Inc.</t>
  </si>
  <si>
    <t>Stantec Inc.</t>
  </si>
  <si>
    <t>Emera Inc.</t>
  </si>
  <si>
    <t>Bombardier Inc.</t>
  </si>
  <si>
    <t>Waste Connections Inc.</t>
  </si>
  <si>
    <t>IGM Financial Inc.</t>
  </si>
  <si>
    <t>BRP Inc.</t>
  </si>
  <si>
    <t>Metro Inc.</t>
  </si>
  <si>
    <t>CCL Industries Inc.</t>
  </si>
  <si>
    <t>Finning International Inc.</t>
  </si>
  <si>
    <t>Alamos Gold Inc.</t>
  </si>
  <si>
    <t>Saputo Inc.</t>
  </si>
  <si>
    <t>Whitecap Resources Inc.</t>
  </si>
  <si>
    <t>Quebecor Inc.</t>
  </si>
  <si>
    <t>Boyd Group Services Inc.</t>
  </si>
  <si>
    <t>Northland Power Inc.</t>
  </si>
  <si>
    <t>Colliers International Group Inc.</t>
  </si>
  <si>
    <t>Constellation Software Inc.</t>
  </si>
  <si>
    <t>Open Text Corp.</t>
  </si>
  <si>
    <t>Telus Corp.</t>
  </si>
  <si>
    <t>Manulife Financial Corp.</t>
  </si>
  <si>
    <t>Barrick Gold Corp.</t>
  </si>
  <si>
    <t>Intact Financial Corp.</t>
  </si>
  <si>
    <t>TC Energy Corp.</t>
  </si>
  <si>
    <t>Thomson Reuters Corp.</t>
  </si>
  <si>
    <t>Pembina Pipeline Corp.</t>
  </si>
  <si>
    <t>Onex Corp.</t>
  </si>
  <si>
    <t>Kinross Gold Corp.</t>
  </si>
  <si>
    <t>Pan American Silver Corp.</t>
  </si>
  <si>
    <t>FirstService Corp.</t>
  </si>
  <si>
    <t>Cameco Corp.</t>
  </si>
  <si>
    <t>ATS Corp.</t>
  </si>
  <si>
    <t>Brookfield Corp.</t>
  </si>
  <si>
    <t>Wheaton Precious Metals Corp.</t>
  </si>
  <si>
    <t>Lundin Mining Corp.</t>
  </si>
  <si>
    <t>Element Fleet Management Corp.</t>
  </si>
  <si>
    <t>Parkland Corp.</t>
  </si>
  <si>
    <t>B2Gold Corp.</t>
  </si>
  <si>
    <t>Tourmaline Oil Corp.</t>
  </si>
  <si>
    <t>MEG Energy Corp.</t>
  </si>
  <si>
    <t>Keyera Corp.</t>
  </si>
  <si>
    <t>Algonquin Power &amp; Utilities Corp.</t>
  </si>
  <si>
    <t>Crescent Point Energy Corp.</t>
  </si>
  <si>
    <t>Franco-Nevada Corp.</t>
  </si>
  <si>
    <t>Canadian Pacific Kansas City Ltd.</t>
  </si>
  <si>
    <t>Imperial Oil Ltd.</t>
  </si>
  <si>
    <t>AltaGas Ltd.</t>
  </si>
  <si>
    <t>Teck Resources Ltd.</t>
  </si>
  <si>
    <t>Agnico Eagle Mines Ltd.</t>
  </si>
  <si>
    <t>Nutrien Ltd.</t>
  </si>
  <si>
    <t>Canadian Natural Resources Ltd.</t>
  </si>
  <si>
    <t>Empire Company Ltd.</t>
  </si>
  <si>
    <t>ARC Resources Ltd.</t>
  </si>
  <si>
    <t>First Quantum Minerals Ltd.</t>
  </si>
  <si>
    <t>Ivanhoe Mines Ltd.</t>
  </si>
  <si>
    <t>West Fraser Timber Co Ltd.</t>
  </si>
  <si>
    <t>Canadian Utilities Ltd.</t>
  </si>
  <si>
    <t>Prairiesky Royalty Ltd.</t>
  </si>
  <si>
    <t>TMX Group Ltd.</t>
  </si>
  <si>
    <t>Toromont Industries Ltd.</t>
  </si>
  <si>
    <t>George Weston Ltd.</t>
  </si>
  <si>
    <t>Hydro One Ltd.</t>
  </si>
  <si>
    <t>Fairfax Financial Holdings Ltd.</t>
  </si>
  <si>
    <t>Canadian Apartment Properties REIT</t>
  </si>
  <si>
    <t>RioCan REIT</t>
  </si>
  <si>
    <t>Loblaw Cos. Ltd.</t>
  </si>
  <si>
    <t>Canadian Tire Corp. Ltd.</t>
  </si>
  <si>
    <t>iA Financial Corp. Inc.</t>
  </si>
  <si>
    <t>Power Corp. of Canada</t>
  </si>
  <si>
    <t>Total stock awards</t>
  </si>
  <si>
    <t>SUM</t>
  </si>
  <si>
    <t>AtkinsRéalis Group Inc.</t>
  </si>
  <si>
    <t>Brookfield Asset Management Ltd.</t>
  </si>
  <si>
    <t>(2) Sam Pollock, CEO of Brookfield Infrastructure, and Connor Teskey, CEO of Brookfield Renewable, are paid by Brookfield Corp. They receive option-based awards and share-based awards in the form of Brookfield and Brookfield Asset Management equity.</t>
  </si>
  <si>
    <t>(4) Galen Weston’s compensation figures from George Weston and Loblaw represent amounts paid by the respective companies.</t>
  </si>
  <si>
    <t>Bruce Flatt (3)</t>
  </si>
  <si>
    <t>(3) Bruce Flatt’s compensation figures from Brookfield and Brookfield Asset Management represent amounts paid by the respective companies.</t>
  </si>
  <si>
    <t>John McCluskey</t>
  </si>
  <si>
    <t>Ian Edwards</t>
  </si>
  <si>
    <t>Andrew Hider</t>
  </si>
  <si>
    <t>Mark Bristow</t>
  </si>
  <si>
    <t>Keith Creel</t>
  </si>
  <si>
    <t>Nancy Southern</t>
  </si>
  <si>
    <t>Geoffrey Martin</t>
  </si>
  <si>
    <t>John McKenzie (1)</t>
  </si>
  <si>
    <t>George Schindler</t>
  </si>
  <si>
    <t>Jay Hennick</t>
  </si>
  <si>
    <t>Edward Ryan</t>
  </si>
  <si>
    <t>Prem Watsa</t>
  </si>
  <si>
    <t>Scott Patterson</t>
  </si>
  <si>
    <t>David Hutchens</t>
  </si>
  <si>
    <t>Galen Weston (4)</t>
  </si>
  <si>
    <t>Paul Rollinson</t>
  </si>
  <si>
    <t>Galen Weston # (4)</t>
  </si>
  <si>
    <t>Derek Evans #</t>
  </si>
  <si>
    <t>Eric La Flèche</t>
  </si>
  <si>
    <t>Mark Barrenechea</t>
  </si>
  <si>
    <t>Jeffrey Orr</t>
  </si>
  <si>
    <t>Andrew Phillips</t>
  </si>
  <si>
    <t>Lino Saputo</t>
  </si>
  <si>
    <t>Ronald Mittelstaedt (1)</t>
  </si>
  <si>
    <t>Randy Smallwood</t>
  </si>
  <si>
    <t>Grant Fagerheim</t>
  </si>
  <si>
    <t>Source: Global Governance Advisors research based on company filings</t>
  </si>
  <si>
    <t>Total Cash Compensation</t>
  </si>
  <si>
    <t>Total Shareholder Return, Fiscal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</si>
</sst>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;\-&quot;$&quot;#,##0"/>
    <numFmt numFmtId="165" formatCode="_-&quot;$&quot;* #,##0.00_-;\-&quot;$&quot;* #,##0.00_-;_-&quot;$&quot;* &quot;-&quot;??_-;_-@_-"/>
    <numFmt numFmtId="166" formatCode="&quot;$&quot;#,#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E1418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6" fontId="4" fillId="0" borderId="3" xfId="1" applyNumberFormat="1" applyFont="1" applyBorder="1" applyAlignment="1">
      <alignment horizontal="center" vertical="center"/>
    </xf>
    <xf numFmtId="9" fontId="4" fillId="0" borderId="3" xfId="2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6" fontId="4" fillId="0" borderId="4" xfId="1" applyNumberFormat="1" applyFont="1" applyBorder="1" applyAlignment="1">
      <alignment horizontal="center" vertical="center"/>
    </xf>
    <xf numFmtId="9" fontId="4" fillId="0" borderId="4" xfId="2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66" fontId="4" fillId="0" borderId="7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166" fontId="1" fillId="0" borderId="0" xfId="0" applyNumberFormat="1" applyFont="1" applyAlignment="1">
      <alignment horizontal="center" vertical="center"/>
    </xf>
    <xf numFmtId="0" fontId="3" fillId="2" borderId="6" xfId="3" applyFont="1" applyFill="1" applyBorder="1" applyAlignment="1">
      <alignment horizontal="center" vertical="center" wrapText="1"/>
    </xf>
    <xf numFmtId="0" fontId="3" fillId="2" borderId="5" xfId="3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10" fontId="6" fillId="0" borderId="9" xfId="0" applyNumberFormat="1" applyFont="1" applyBorder="1"/>
    <xf numFmtId="10" fontId="6" fillId="0" borderId="10" xfId="0" applyNumberFormat="1" applyFont="1" applyBorder="1"/>
    <xf numFmtId="0" fontId="3" fillId="3" borderId="2" xfId="3" applyFont="1" applyFill="1" applyBorder="1" applyAlignment="1">
      <alignment horizontal="center" vertical="center" wrapText="1"/>
    </xf>
    <xf numFmtId="164" fontId="3" fillId="3" borderId="2" xfId="3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</cellXfs>
  <cellStyles count="4">
    <cellStyle name="Currency" xfId="1" builtinId="4"/>
    <cellStyle name="Normal" xfId="0" builtinId="0"/>
    <cellStyle name="Normal 2" xfId="3" xr:uid="{20CAD49B-4318-47BF-AEDB-41250FAAB23B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CB31D-3C57-4C28-BB53-1E1B54455D73}">
  <dimension ref="A1:U111"/>
  <sheetViews>
    <sheetView tabSelected="1" zoomScale="70" zoomScaleNormal="70" workbookViewId="0">
      <selection activeCell="F1" sqref="F1"/>
    </sheetView>
  </sheetViews>
  <sheetFormatPr defaultColWidth="8.7265625" defaultRowHeight="14.5" x14ac:dyDescent="0.35"/>
  <cols>
    <col min="1" max="1" width="8.7265625" style="2"/>
    <col min="2" max="2" width="25" style="2" customWidth="1"/>
    <col min="3" max="3" width="56.54296875" style="2" bestFit="1" customWidth="1"/>
    <col min="4" max="4" width="23.81640625" style="2" bestFit="1" customWidth="1"/>
    <col min="5" max="5" width="10.453125" style="2" bestFit="1" customWidth="1"/>
    <col min="6" max="6" width="10.453125" style="2" customWidth="1"/>
    <col min="7" max="21" width="18.54296875" style="2" customWidth="1"/>
    <col min="22" max="16384" width="8.7265625" style="1"/>
  </cols>
  <sheetData>
    <row r="1" spans="1:21" ht="70.5" customHeight="1" x14ac:dyDescent="0.35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339</v>
      </c>
      <c r="G1" s="21" t="s">
        <v>5</v>
      </c>
      <c r="H1" s="21" t="s">
        <v>6</v>
      </c>
      <c r="I1" s="21" t="s">
        <v>338</v>
      </c>
      <c r="J1" s="21" t="s">
        <v>7</v>
      </c>
      <c r="K1" s="21" t="s">
        <v>8</v>
      </c>
      <c r="L1" s="21" t="s">
        <v>9</v>
      </c>
      <c r="M1" s="21" t="s">
        <v>10</v>
      </c>
      <c r="N1" s="21" t="s">
        <v>303</v>
      </c>
      <c r="O1" s="21" t="s">
        <v>11</v>
      </c>
      <c r="P1" s="21" t="s">
        <v>12</v>
      </c>
      <c r="Q1" s="21" t="s">
        <v>7</v>
      </c>
      <c r="R1" s="21" t="s">
        <v>13</v>
      </c>
      <c r="S1" s="21" t="s">
        <v>14</v>
      </c>
      <c r="T1" s="22" t="s">
        <v>15</v>
      </c>
      <c r="U1" s="21" t="s">
        <v>16</v>
      </c>
    </row>
    <row r="2" spans="1:21" x14ac:dyDescent="0.35">
      <c r="A2" s="3">
        <f t="shared" ref="A2:A33" si="0">RANK(P2,$P$2:$P$101)</f>
        <v>1</v>
      </c>
      <c r="B2" s="3" t="s">
        <v>17</v>
      </c>
      <c r="C2" s="3" t="s">
        <v>215</v>
      </c>
      <c r="D2" s="3" t="s">
        <v>18</v>
      </c>
      <c r="E2" s="3" t="s">
        <v>19</v>
      </c>
      <c r="F2" s="19">
        <v>0.15782537039268202</v>
      </c>
      <c r="G2" s="4">
        <v>2110299</v>
      </c>
      <c r="H2" s="4">
        <v>7801774</v>
      </c>
      <c r="I2" s="4">
        <v>9912073</v>
      </c>
      <c r="J2" s="5">
        <v>-8.860652531590052E-2</v>
      </c>
      <c r="K2" s="4">
        <v>22116753</v>
      </c>
      <c r="L2" s="4">
        <v>36436161</v>
      </c>
      <c r="M2" s="4">
        <v>0</v>
      </c>
      <c r="N2" s="4">
        <f t="shared" ref="N2:N33" si="1">L2+M2</f>
        <v>36436161</v>
      </c>
      <c r="O2" s="4">
        <v>0</v>
      </c>
      <c r="P2" s="4">
        <v>68464987</v>
      </c>
      <c r="Q2" s="5">
        <v>3.0699576906224033</v>
      </c>
      <c r="R2" s="4">
        <v>56314700</v>
      </c>
      <c r="S2" s="4">
        <v>22228277</v>
      </c>
      <c r="T2" s="4">
        <v>597510847</v>
      </c>
      <c r="U2" s="4">
        <v>0</v>
      </c>
    </row>
    <row r="3" spans="1:21" x14ac:dyDescent="0.35">
      <c r="A3" s="3">
        <f t="shared" si="0"/>
        <v>2</v>
      </c>
      <c r="B3" s="3" t="s">
        <v>20</v>
      </c>
      <c r="C3" s="3" t="s">
        <v>216</v>
      </c>
      <c r="D3" s="3" t="s">
        <v>21</v>
      </c>
      <c r="E3" s="3" t="s">
        <v>22</v>
      </c>
      <c r="F3" s="19">
        <v>0.219923764544562</v>
      </c>
      <c r="G3" s="4">
        <v>1158535.6762452079</v>
      </c>
      <c r="H3" s="4">
        <v>2674357.2464170433</v>
      </c>
      <c r="I3" s="4">
        <v>3832892.9226622512</v>
      </c>
      <c r="J3" s="5" t="s">
        <v>23</v>
      </c>
      <c r="K3" s="4">
        <v>19865.632533907999</v>
      </c>
      <c r="L3" s="4">
        <v>33855027.626372144</v>
      </c>
      <c r="M3" s="4">
        <v>0</v>
      </c>
      <c r="N3" s="4">
        <f t="shared" si="1"/>
        <v>33855027.626372144</v>
      </c>
      <c r="O3" s="4">
        <v>0</v>
      </c>
      <c r="P3" s="4">
        <v>37707786.181568302</v>
      </c>
      <c r="Q3" s="5" t="s">
        <v>23</v>
      </c>
      <c r="R3" s="4">
        <v>21187104.901970915</v>
      </c>
      <c r="S3" s="4">
        <v>110250052.08471602</v>
      </c>
      <c r="T3" s="4">
        <v>62411330.006999999</v>
      </c>
      <c r="U3" s="4">
        <v>0</v>
      </c>
    </row>
    <row r="4" spans="1:21" x14ac:dyDescent="0.35">
      <c r="A4" s="3">
        <f t="shared" si="0"/>
        <v>3</v>
      </c>
      <c r="B4" s="3" t="s">
        <v>24</v>
      </c>
      <c r="C4" s="3" t="s">
        <v>217</v>
      </c>
      <c r="D4" s="3" t="s">
        <v>25</v>
      </c>
      <c r="E4" s="3" t="s">
        <v>26</v>
      </c>
      <c r="F4" s="19">
        <v>3.6440909300274396E-2</v>
      </c>
      <c r="G4" s="4">
        <v>970000</v>
      </c>
      <c r="H4" s="4">
        <v>1633000</v>
      </c>
      <c r="I4" s="4">
        <v>2603000</v>
      </c>
      <c r="J4" s="5" t="s">
        <v>23</v>
      </c>
      <c r="K4" s="4">
        <v>50231</v>
      </c>
      <c r="L4" s="4">
        <v>31999752</v>
      </c>
      <c r="M4" s="4">
        <v>2193752</v>
      </c>
      <c r="N4" s="4">
        <f t="shared" si="1"/>
        <v>34193504</v>
      </c>
      <c r="O4" s="4">
        <v>0</v>
      </c>
      <c r="P4" s="4">
        <v>36846735</v>
      </c>
      <c r="Q4" s="5" t="s">
        <v>23</v>
      </c>
      <c r="R4" s="4">
        <v>734096</v>
      </c>
      <c r="S4" s="4">
        <v>31637179</v>
      </c>
      <c r="T4" s="4">
        <v>2461251</v>
      </c>
      <c r="U4" s="4">
        <v>0</v>
      </c>
    </row>
    <row r="5" spans="1:21" x14ac:dyDescent="0.35">
      <c r="A5" s="3">
        <f t="shared" si="0"/>
        <v>4</v>
      </c>
      <c r="B5" s="3" t="s">
        <v>330</v>
      </c>
      <c r="C5" s="3" t="s">
        <v>252</v>
      </c>
      <c r="D5" s="3" t="s">
        <v>27</v>
      </c>
      <c r="E5" s="3" t="s">
        <v>28</v>
      </c>
      <c r="F5" s="19">
        <v>0.16512849177640401</v>
      </c>
      <c r="G5" s="4">
        <v>1258560</v>
      </c>
      <c r="H5" s="4">
        <v>3309516</v>
      </c>
      <c r="I5" s="4">
        <v>4568076</v>
      </c>
      <c r="J5" s="5">
        <v>-4.7102952775789464E-2</v>
      </c>
      <c r="K5" s="4">
        <v>27887.040000000001</v>
      </c>
      <c r="L5" s="4">
        <v>12174705.3312</v>
      </c>
      <c r="M5" s="4">
        <v>14028655.622400001</v>
      </c>
      <c r="N5" s="4">
        <f t="shared" si="1"/>
        <v>26203360.953600001</v>
      </c>
      <c r="O5" s="4">
        <v>0</v>
      </c>
      <c r="P5" s="4">
        <v>30799323.9936</v>
      </c>
      <c r="Q5" s="5">
        <v>0.53185901560713789</v>
      </c>
      <c r="R5" s="4">
        <v>23256207.826559983</v>
      </c>
      <c r="S5" s="4">
        <v>28032663.340799998</v>
      </c>
      <c r="T5" s="4">
        <v>61966485.759999998</v>
      </c>
      <c r="U5" s="4">
        <v>0</v>
      </c>
    </row>
    <row r="6" spans="1:21" x14ac:dyDescent="0.35">
      <c r="A6" s="3">
        <f t="shared" si="0"/>
        <v>5</v>
      </c>
      <c r="B6" s="3" t="s">
        <v>29</v>
      </c>
      <c r="C6" s="3" t="s">
        <v>218</v>
      </c>
      <c r="D6" s="3" t="s">
        <v>27</v>
      </c>
      <c r="E6" s="3" t="s">
        <v>30</v>
      </c>
      <c r="F6" s="19">
        <v>1.19442671750535</v>
      </c>
      <c r="G6" s="4">
        <v>1.3017254789271999</v>
      </c>
      <c r="H6" s="4">
        <v>0</v>
      </c>
      <c r="I6" s="4">
        <v>1.3017254789271999</v>
      </c>
      <c r="J6" s="5">
        <v>0</v>
      </c>
      <c r="K6" s="4">
        <v>0</v>
      </c>
      <c r="L6" s="4">
        <v>0</v>
      </c>
      <c r="M6" s="4">
        <v>26034518.690622352</v>
      </c>
      <c r="N6" s="4">
        <f t="shared" si="1"/>
        <v>26034518.690622352</v>
      </c>
      <c r="O6" s="4">
        <v>0</v>
      </c>
      <c r="P6" s="4">
        <v>26034519.992347833</v>
      </c>
      <c r="Q6" s="5">
        <v>-7.3999422803838755E-6</v>
      </c>
      <c r="R6" s="4">
        <v>69601446.752919748</v>
      </c>
      <c r="S6" s="4">
        <v>0</v>
      </c>
      <c r="T6" s="4">
        <v>10958348896.100018</v>
      </c>
      <c r="U6" s="4">
        <v>0</v>
      </c>
    </row>
    <row r="7" spans="1:21" x14ac:dyDescent="0.35">
      <c r="A7" s="3">
        <f t="shared" si="0"/>
        <v>6</v>
      </c>
      <c r="B7" s="3" t="s">
        <v>31</v>
      </c>
      <c r="C7" s="3" t="s">
        <v>219</v>
      </c>
      <c r="D7" s="3" t="s">
        <v>21</v>
      </c>
      <c r="E7" s="3" t="s">
        <v>32</v>
      </c>
      <c r="F7" s="19">
        <v>6.4677446564080907E-2</v>
      </c>
      <c r="G7" s="4">
        <v>423060.78065133997</v>
      </c>
      <c r="H7" s="4">
        <v>7332619.6227969173</v>
      </c>
      <c r="I7" s="4">
        <v>7755680.4034482576</v>
      </c>
      <c r="J7" s="5">
        <v>0.57995226730310256</v>
      </c>
      <c r="K7" s="4">
        <v>0</v>
      </c>
      <c r="L7" s="4">
        <v>8591388.1609195191</v>
      </c>
      <c r="M7" s="4">
        <v>5727592.1072796797</v>
      </c>
      <c r="N7" s="4">
        <f t="shared" si="1"/>
        <v>14318980.268199198</v>
      </c>
      <c r="O7" s="4">
        <v>0</v>
      </c>
      <c r="P7" s="4">
        <v>22074660.671647456</v>
      </c>
      <c r="Q7" s="5">
        <v>-0.39372921954881845</v>
      </c>
      <c r="R7" s="4">
        <v>4116055.964367806</v>
      </c>
      <c r="S7" s="4">
        <v>60569286.534482613</v>
      </c>
      <c r="T7" s="4">
        <v>19139497.726901513</v>
      </c>
      <c r="U7" s="4">
        <v>0</v>
      </c>
    </row>
    <row r="8" spans="1:21" x14ac:dyDescent="0.35">
      <c r="A8" s="3">
        <f t="shared" si="0"/>
        <v>7</v>
      </c>
      <c r="B8" s="3" t="s">
        <v>33</v>
      </c>
      <c r="C8" s="3" t="s">
        <v>253</v>
      </c>
      <c r="D8" s="3" t="s">
        <v>34</v>
      </c>
      <c r="E8" s="3" t="s">
        <v>35</v>
      </c>
      <c r="F8" s="19">
        <v>-4.3749066693865898E-2</v>
      </c>
      <c r="G8" s="4">
        <v>1600000</v>
      </c>
      <c r="H8" s="4">
        <v>1321600</v>
      </c>
      <c r="I8" s="4">
        <v>2921600</v>
      </c>
      <c r="J8" s="5">
        <v>8.8979007633587681E-2</v>
      </c>
      <c r="K8" s="4">
        <v>152623</v>
      </c>
      <c r="L8" s="4">
        <v>16181066</v>
      </c>
      <c r="M8" s="4">
        <v>0</v>
      </c>
      <c r="N8" s="4">
        <f t="shared" si="1"/>
        <v>16181066</v>
      </c>
      <c r="O8" s="4">
        <v>1809000</v>
      </c>
      <c r="P8" s="4">
        <v>21064289</v>
      </c>
      <c r="Q8" s="5">
        <v>0.20461497770400583</v>
      </c>
      <c r="R8" s="4">
        <v>0</v>
      </c>
      <c r="S8" s="4">
        <v>23751096</v>
      </c>
      <c r="T8" s="4">
        <v>18845348</v>
      </c>
      <c r="U8" s="4">
        <v>33050000</v>
      </c>
    </row>
    <row r="9" spans="1:21" x14ac:dyDescent="0.35">
      <c r="A9" s="3">
        <f t="shared" si="0"/>
        <v>8</v>
      </c>
      <c r="B9" s="3" t="s">
        <v>315</v>
      </c>
      <c r="C9" s="3" t="s">
        <v>278</v>
      </c>
      <c r="D9" s="3" t="s">
        <v>18</v>
      </c>
      <c r="E9" s="3" t="s">
        <v>36</v>
      </c>
      <c r="F9" s="19">
        <v>4.61930288560626E-2</v>
      </c>
      <c r="G9" s="4">
        <v>1822095</v>
      </c>
      <c r="H9" s="4">
        <v>3826400</v>
      </c>
      <c r="I9" s="4">
        <v>5648495</v>
      </c>
      <c r="J9" s="5">
        <v>1.654834543289093</v>
      </c>
      <c r="K9" s="4">
        <v>359277</v>
      </c>
      <c r="L9" s="4">
        <v>8262088</v>
      </c>
      <c r="M9" s="4">
        <v>5506930</v>
      </c>
      <c r="N9" s="4">
        <f t="shared" si="1"/>
        <v>13769018</v>
      </c>
      <c r="O9" s="4">
        <v>302762</v>
      </c>
      <c r="P9" s="4">
        <v>20079552</v>
      </c>
      <c r="Q9" s="5">
        <v>0.38255161652670777</v>
      </c>
      <c r="R9" s="4">
        <v>90325966</v>
      </c>
      <c r="S9" s="4">
        <v>16054026</v>
      </c>
      <c r="T9" s="4">
        <v>27285489</v>
      </c>
      <c r="U9" s="4">
        <v>0</v>
      </c>
    </row>
    <row r="10" spans="1:21" x14ac:dyDescent="0.35">
      <c r="A10" s="3">
        <f t="shared" si="0"/>
        <v>9</v>
      </c>
      <c r="B10" s="3" t="s">
        <v>37</v>
      </c>
      <c r="C10" s="3" t="s">
        <v>254</v>
      </c>
      <c r="D10" s="3" t="s">
        <v>38</v>
      </c>
      <c r="E10" s="3" t="s">
        <v>39</v>
      </c>
      <c r="F10" s="19">
        <v>0.28337466049823001</v>
      </c>
      <c r="G10" s="4">
        <v>1728123</v>
      </c>
      <c r="H10" s="4">
        <v>5145492</v>
      </c>
      <c r="I10" s="4">
        <v>6873615</v>
      </c>
      <c r="J10" s="5">
        <v>0.26457614181119005</v>
      </c>
      <c r="K10" s="4">
        <v>138256</v>
      </c>
      <c r="L10" s="4">
        <v>11547344</v>
      </c>
      <c r="M10" s="4">
        <v>0</v>
      </c>
      <c r="N10" s="4">
        <f t="shared" si="1"/>
        <v>11547344</v>
      </c>
      <c r="O10" s="4">
        <v>823400</v>
      </c>
      <c r="P10" s="4">
        <v>19382615</v>
      </c>
      <c r="Q10" s="5">
        <v>0.13491093556390732</v>
      </c>
      <c r="R10" s="4">
        <v>17583509</v>
      </c>
      <c r="S10" s="4">
        <v>37406686</v>
      </c>
      <c r="T10" s="4">
        <v>18690651</v>
      </c>
      <c r="U10" s="4">
        <v>0</v>
      </c>
    </row>
    <row r="11" spans="1:21" x14ac:dyDescent="0.35">
      <c r="A11" s="3">
        <f t="shared" si="0"/>
        <v>10</v>
      </c>
      <c r="B11" s="3" t="s">
        <v>40</v>
      </c>
      <c r="C11" s="3" t="s">
        <v>220</v>
      </c>
      <c r="D11" s="3" t="s">
        <v>25</v>
      </c>
      <c r="E11" s="3" t="s">
        <v>41</v>
      </c>
      <c r="F11" s="19">
        <v>-3.2197004900301002E-2</v>
      </c>
      <c r="G11" s="4">
        <v>1780110</v>
      </c>
      <c r="H11" s="4">
        <v>4418945</v>
      </c>
      <c r="I11" s="4">
        <v>6199055</v>
      </c>
      <c r="J11" s="5" t="s">
        <v>23</v>
      </c>
      <c r="K11" s="4">
        <v>241778</v>
      </c>
      <c r="L11" s="4">
        <v>9256836</v>
      </c>
      <c r="M11" s="4">
        <v>2314115</v>
      </c>
      <c r="N11" s="4">
        <f t="shared" si="1"/>
        <v>11570951</v>
      </c>
      <c r="O11" s="4">
        <v>721000</v>
      </c>
      <c r="P11" s="4">
        <v>18732784</v>
      </c>
      <c r="Q11" s="5" t="s">
        <v>23</v>
      </c>
      <c r="R11" s="4">
        <v>3822183</v>
      </c>
      <c r="S11" s="4">
        <v>9029263</v>
      </c>
      <c r="T11" s="4">
        <v>34670554.200000003</v>
      </c>
      <c r="U11" s="4">
        <v>757000</v>
      </c>
    </row>
    <row r="12" spans="1:21" x14ac:dyDescent="0.35">
      <c r="A12" s="3">
        <f t="shared" si="0"/>
        <v>11</v>
      </c>
      <c r="B12" s="3" t="s">
        <v>48</v>
      </c>
      <c r="C12" s="3" t="s">
        <v>221</v>
      </c>
      <c r="D12" s="3" t="s">
        <v>49</v>
      </c>
      <c r="E12" s="3" t="s">
        <v>50</v>
      </c>
      <c r="F12" s="19">
        <v>0.19236780761224601</v>
      </c>
      <c r="G12" s="4">
        <v>2022293</v>
      </c>
      <c r="H12" s="4">
        <v>5920213</v>
      </c>
      <c r="I12" s="4">
        <v>7942506</v>
      </c>
      <c r="J12" s="5">
        <v>0.61582939946731075</v>
      </c>
      <c r="K12" s="4">
        <v>51971</v>
      </c>
      <c r="L12" s="4">
        <v>7767838</v>
      </c>
      <c r="M12" s="4">
        <v>2309222</v>
      </c>
      <c r="N12" s="4">
        <f t="shared" si="1"/>
        <v>10077060</v>
      </c>
      <c r="O12" s="4">
        <v>382031</v>
      </c>
      <c r="P12" s="4">
        <v>18453568</v>
      </c>
      <c r="Q12" s="5">
        <v>0.50404861318890948</v>
      </c>
      <c r="R12" s="4">
        <v>88592425</v>
      </c>
      <c r="S12" s="4">
        <v>3219741</v>
      </c>
      <c r="T12" s="4">
        <v>67269052.200000003</v>
      </c>
      <c r="U12" s="4">
        <v>14421598</v>
      </c>
    </row>
    <row r="13" spans="1:21" x14ac:dyDescent="0.35">
      <c r="A13" s="3">
        <f t="shared" si="0"/>
        <v>12</v>
      </c>
      <c r="B13" s="3" t="s">
        <v>314</v>
      </c>
      <c r="C13" s="3" t="s">
        <v>255</v>
      </c>
      <c r="D13" s="3" t="s">
        <v>42</v>
      </c>
      <c r="E13" s="3" t="s">
        <v>43</v>
      </c>
      <c r="F13" s="19">
        <v>5.6520177319035803E-2</v>
      </c>
      <c r="G13" s="4">
        <v>2343105.86206896</v>
      </c>
      <c r="H13" s="4">
        <v>5386348.6781553514</v>
      </c>
      <c r="I13" s="4">
        <v>7729454.5402243119</v>
      </c>
      <c r="J13" s="5">
        <v>1.5017606837607111E-2</v>
      </c>
      <c r="K13" s="4">
        <v>176364.27651245167</v>
      </c>
      <c r="L13" s="4">
        <v>7507311.1820689477</v>
      </c>
      <c r="M13" s="4">
        <v>0</v>
      </c>
      <c r="N13" s="4">
        <f t="shared" si="1"/>
        <v>7507311.1820689477</v>
      </c>
      <c r="O13" s="4">
        <v>1159418.2461199206</v>
      </c>
      <c r="P13" s="4">
        <v>16572548.244925631</v>
      </c>
      <c r="Q13" s="5">
        <v>-4.7094413295632909E-2</v>
      </c>
      <c r="R13" s="4">
        <v>0</v>
      </c>
      <c r="S13" s="4">
        <v>13688972.472633492</v>
      </c>
      <c r="T13" s="4">
        <v>144125948.97396633</v>
      </c>
      <c r="U13" s="4">
        <v>0</v>
      </c>
    </row>
    <row r="14" spans="1:21" x14ac:dyDescent="0.35">
      <c r="A14" s="3">
        <f t="shared" si="0"/>
        <v>13</v>
      </c>
      <c r="B14" s="3" t="s">
        <v>211</v>
      </c>
      <c r="C14" s="3" t="s">
        <v>44</v>
      </c>
      <c r="D14" s="3" t="s">
        <v>38</v>
      </c>
      <c r="E14" s="3" t="s">
        <v>45</v>
      </c>
      <c r="F14" s="19">
        <v>-8.3327188990702794E-2</v>
      </c>
      <c r="G14" s="4">
        <v>1500000</v>
      </c>
      <c r="H14" s="4">
        <v>2702250</v>
      </c>
      <c r="I14" s="4">
        <v>4202250</v>
      </c>
      <c r="J14" s="5">
        <v>-6.460767946577628E-2</v>
      </c>
      <c r="K14" s="4">
        <v>44877</v>
      </c>
      <c r="L14" s="4">
        <v>8815000</v>
      </c>
      <c r="M14" s="4">
        <v>2203750</v>
      </c>
      <c r="N14" s="4">
        <f t="shared" si="1"/>
        <v>11018750</v>
      </c>
      <c r="O14" s="4">
        <v>860000</v>
      </c>
      <c r="P14" s="4">
        <v>16125877</v>
      </c>
      <c r="Q14" s="5">
        <v>-1.4544230563453886E-2</v>
      </c>
      <c r="R14" s="4">
        <v>16411298</v>
      </c>
      <c r="S14" s="4">
        <v>23452538</v>
      </c>
      <c r="T14" s="4">
        <v>30997291</v>
      </c>
      <c r="U14" s="4">
        <v>18022000</v>
      </c>
    </row>
    <row r="15" spans="1:21" x14ac:dyDescent="0.35">
      <c r="A15" s="3">
        <f t="shared" si="0"/>
        <v>14</v>
      </c>
      <c r="B15" s="3" t="s">
        <v>46</v>
      </c>
      <c r="C15" s="3" t="s">
        <v>222</v>
      </c>
      <c r="D15" s="3" t="s">
        <v>18</v>
      </c>
      <c r="E15" s="3" t="s">
        <v>47</v>
      </c>
      <c r="F15" s="19">
        <v>0.344617938581679</v>
      </c>
      <c r="G15" s="4">
        <v>1969125</v>
      </c>
      <c r="H15" s="4">
        <v>4230620.34</v>
      </c>
      <c r="I15" s="4">
        <v>6199745.3399999999</v>
      </c>
      <c r="J15" s="5">
        <v>-0.21135091018260133</v>
      </c>
      <c r="K15" s="4">
        <v>3357809.355</v>
      </c>
      <c r="L15" s="4">
        <v>5874348.4349999996</v>
      </c>
      <c r="M15" s="4">
        <v>0</v>
      </c>
      <c r="N15" s="4">
        <f t="shared" si="1"/>
        <v>5874348.4349999996</v>
      </c>
      <c r="O15" s="4">
        <v>551626.005</v>
      </c>
      <c r="P15" s="4">
        <v>15983529.135</v>
      </c>
      <c r="Q15" s="5">
        <v>0.16405592414095249</v>
      </c>
      <c r="R15" s="4">
        <v>70318057.170000002</v>
      </c>
      <c r="S15" s="4">
        <v>23259739.710000001</v>
      </c>
      <c r="T15" s="4">
        <v>832899983.86500001</v>
      </c>
      <c r="U15" s="4">
        <v>18346779.509999998</v>
      </c>
    </row>
    <row r="16" spans="1:21" x14ac:dyDescent="0.35">
      <c r="A16" s="3">
        <f t="shared" si="0"/>
        <v>15</v>
      </c>
      <c r="B16" s="3" t="s">
        <v>51</v>
      </c>
      <c r="C16" s="3" t="s">
        <v>256</v>
      </c>
      <c r="D16" s="3" t="s">
        <v>38</v>
      </c>
      <c r="E16" s="3" t="s">
        <v>52</v>
      </c>
      <c r="F16" s="19">
        <v>6.9513523513322198E-2</v>
      </c>
      <c r="G16" s="4">
        <v>1300000</v>
      </c>
      <c r="H16" s="4">
        <v>2829499</v>
      </c>
      <c r="I16" s="4">
        <v>4129499</v>
      </c>
      <c r="J16" s="5">
        <v>2.2907738876696282E-2</v>
      </c>
      <c r="K16" s="4">
        <v>104526</v>
      </c>
      <c r="L16" s="4">
        <v>9100000</v>
      </c>
      <c r="M16" s="4">
        <v>0</v>
      </c>
      <c r="N16" s="4">
        <f t="shared" si="1"/>
        <v>9100000</v>
      </c>
      <c r="O16" s="4">
        <v>1876005</v>
      </c>
      <c r="P16" s="4">
        <v>15210030</v>
      </c>
      <c r="Q16" s="5">
        <v>0.22466612816890796</v>
      </c>
      <c r="R16" s="4">
        <v>17161964</v>
      </c>
      <c r="S16" s="4">
        <v>30279122</v>
      </c>
      <c r="T16" s="4">
        <v>78268378</v>
      </c>
      <c r="U16" s="4">
        <v>16258495</v>
      </c>
    </row>
    <row r="17" spans="1:21" x14ac:dyDescent="0.35">
      <c r="A17" s="3">
        <f t="shared" si="0"/>
        <v>16</v>
      </c>
      <c r="B17" s="3" t="s">
        <v>53</v>
      </c>
      <c r="C17" s="3" t="s">
        <v>279</v>
      </c>
      <c r="D17" s="3" t="s">
        <v>25</v>
      </c>
      <c r="E17" s="3" t="s">
        <v>54</v>
      </c>
      <c r="F17" s="19">
        <v>0.17613130703250898</v>
      </c>
      <c r="G17" s="4">
        <v>1193135</v>
      </c>
      <c r="H17" s="4">
        <v>1707371</v>
      </c>
      <c r="I17" s="4">
        <v>2900506</v>
      </c>
      <c r="J17" s="5">
        <v>-0.27443707389995087</v>
      </c>
      <c r="K17" s="4">
        <v>2775244</v>
      </c>
      <c r="L17" s="4">
        <v>6694016</v>
      </c>
      <c r="M17" s="4">
        <v>0</v>
      </c>
      <c r="N17" s="4">
        <f t="shared" si="1"/>
        <v>6694016</v>
      </c>
      <c r="O17" s="4">
        <v>2461764</v>
      </c>
      <c r="P17" s="4">
        <v>14831530</v>
      </c>
      <c r="Q17" s="5">
        <v>-0.14473890211373019</v>
      </c>
      <c r="R17" s="4">
        <v>0</v>
      </c>
      <c r="S17" s="4">
        <v>30976992</v>
      </c>
      <c r="T17" s="4">
        <v>0</v>
      </c>
      <c r="U17" s="4">
        <v>0</v>
      </c>
    </row>
    <row r="18" spans="1:21" x14ac:dyDescent="0.35">
      <c r="A18" s="3">
        <f t="shared" si="0"/>
        <v>17</v>
      </c>
      <c r="B18" s="3" t="s">
        <v>319</v>
      </c>
      <c r="C18" s="3" t="s">
        <v>223</v>
      </c>
      <c r="D18" s="3" t="s">
        <v>27</v>
      </c>
      <c r="E18" s="3" t="s">
        <v>55</v>
      </c>
      <c r="F18" s="19">
        <v>0.28743148387911499</v>
      </c>
      <c r="G18" s="4">
        <v>1864343</v>
      </c>
      <c r="H18" s="4">
        <v>3126648</v>
      </c>
      <c r="I18" s="4">
        <v>4990991</v>
      </c>
      <c r="J18" s="5">
        <v>-0.1569620851839747</v>
      </c>
      <c r="K18" s="4">
        <v>97348</v>
      </c>
      <c r="L18" s="4">
        <v>9336016</v>
      </c>
      <c r="M18" s="4">
        <v>0</v>
      </c>
      <c r="N18" s="4">
        <f t="shared" si="1"/>
        <v>9336016</v>
      </c>
      <c r="O18" s="4">
        <v>8091</v>
      </c>
      <c r="P18" s="4">
        <v>14432446</v>
      </c>
      <c r="Q18" s="5">
        <v>5.9031786335199232E-2</v>
      </c>
      <c r="R18" s="4">
        <v>62754011</v>
      </c>
      <c r="S18" s="4">
        <v>35305745</v>
      </c>
      <c r="T18" s="4">
        <v>11391849.199999999</v>
      </c>
      <c r="U18" s="4">
        <v>0</v>
      </c>
    </row>
    <row r="19" spans="1:21" x14ac:dyDescent="0.35">
      <c r="A19" s="3">
        <f t="shared" si="0"/>
        <v>18</v>
      </c>
      <c r="B19" s="3" t="s">
        <v>324</v>
      </c>
      <c r="C19" s="3" t="s">
        <v>224</v>
      </c>
      <c r="D19" s="3" t="s">
        <v>56</v>
      </c>
      <c r="E19" s="3" t="s">
        <v>57</v>
      </c>
      <c r="F19" s="19">
        <v>4.7662736090543299E-2</v>
      </c>
      <c r="G19" s="4">
        <v>1686625</v>
      </c>
      <c r="H19" s="4">
        <v>3257210</v>
      </c>
      <c r="I19" s="4">
        <v>4943835</v>
      </c>
      <c r="J19" s="5">
        <v>0.2911256437236116</v>
      </c>
      <c r="K19" s="4">
        <v>1116948</v>
      </c>
      <c r="L19" s="4">
        <v>8041751</v>
      </c>
      <c r="M19" s="4">
        <v>0</v>
      </c>
      <c r="N19" s="4">
        <f t="shared" si="1"/>
        <v>8041751</v>
      </c>
      <c r="O19" s="4">
        <v>295564</v>
      </c>
      <c r="P19" s="4">
        <v>14398098</v>
      </c>
      <c r="Q19" s="5">
        <v>0.24562927511669574</v>
      </c>
      <c r="R19" s="4">
        <v>0</v>
      </c>
      <c r="S19" s="4">
        <v>21727981</v>
      </c>
      <c r="T19" s="4">
        <v>6974445.4799999995</v>
      </c>
      <c r="U19" s="4">
        <v>9249282</v>
      </c>
    </row>
    <row r="20" spans="1:21" x14ac:dyDescent="0.35">
      <c r="A20" s="3">
        <f t="shared" si="0"/>
        <v>19</v>
      </c>
      <c r="B20" s="3" t="s">
        <v>331</v>
      </c>
      <c r="C20" s="3" t="s">
        <v>302</v>
      </c>
      <c r="D20" s="3" t="s">
        <v>38</v>
      </c>
      <c r="E20" s="3" t="s">
        <v>58</v>
      </c>
      <c r="F20" s="19">
        <v>0.26172837166150897</v>
      </c>
      <c r="G20" s="4">
        <v>4500000</v>
      </c>
      <c r="H20" s="4">
        <v>0</v>
      </c>
      <c r="I20" s="4">
        <v>4500000</v>
      </c>
      <c r="J20" s="5">
        <v>0</v>
      </c>
      <c r="K20" s="4">
        <v>631250</v>
      </c>
      <c r="L20" s="4">
        <v>6242916</v>
      </c>
      <c r="M20" s="4">
        <v>2691777</v>
      </c>
      <c r="N20" s="4">
        <f t="shared" si="1"/>
        <v>8934693</v>
      </c>
      <c r="O20" s="4">
        <v>6000</v>
      </c>
      <c r="P20" s="4">
        <v>14071943</v>
      </c>
      <c r="Q20" s="5">
        <v>5.7102787436291491E-2</v>
      </c>
      <c r="R20" s="4">
        <v>30163321</v>
      </c>
      <c r="S20" s="4">
        <v>19222720</v>
      </c>
      <c r="T20" s="4">
        <v>32293192.32</v>
      </c>
      <c r="U20" s="4">
        <v>38411000</v>
      </c>
    </row>
    <row r="21" spans="1:21" x14ac:dyDescent="0.35">
      <c r="A21" s="3">
        <f t="shared" si="0"/>
        <v>20</v>
      </c>
      <c r="B21" s="3" t="s">
        <v>59</v>
      </c>
      <c r="C21" s="3" t="s">
        <v>60</v>
      </c>
      <c r="D21" s="3" t="s">
        <v>18</v>
      </c>
      <c r="E21" s="3" t="s">
        <v>61</v>
      </c>
      <c r="F21" s="19">
        <v>5.6744040463672797E-2</v>
      </c>
      <c r="G21" s="4">
        <v>1282215</v>
      </c>
      <c r="H21" s="4">
        <v>1309100</v>
      </c>
      <c r="I21" s="4">
        <v>2591315</v>
      </c>
      <c r="J21" s="5" t="s">
        <v>23</v>
      </c>
      <c r="K21" s="4">
        <v>26870</v>
      </c>
      <c r="L21" s="4">
        <v>8249247</v>
      </c>
      <c r="M21" s="4">
        <v>2671039</v>
      </c>
      <c r="N21" s="4">
        <f t="shared" si="1"/>
        <v>10920286</v>
      </c>
      <c r="O21" s="4">
        <v>470231</v>
      </c>
      <c r="P21" s="4">
        <v>14008702</v>
      </c>
      <c r="Q21" s="5" t="s">
        <v>23</v>
      </c>
      <c r="R21" s="4">
        <v>1291083</v>
      </c>
      <c r="S21" s="4">
        <v>24486337</v>
      </c>
      <c r="T21" s="4">
        <v>2884646</v>
      </c>
      <c r="U21" s="4">
        <v>0</v>
      </c>
    </row>
    <row r="22" spans="1:21" x14ac:dyDescent="0.35">
      <c r="A22" s="3">
        <f t="shared" si="0"/>
        <v>21</v>
      </c>
      <c r="B22" s="3" t="s">
        <v>62</v>
      </c>
      <c r="C22" s="3" t="s">
        <v>225</v>
      </c>
      <c r="D22" s="3" t="s">
        <v>34</v>
      </c>
      <c r="E22" s="3" t="s">
        <v>63</v>
      </c>
      <c r="F22" s="19">
        <v>-6.2013390104445003E-2</v>
      </c>
      <c r="G22" s="4">
        <v>1400000</v>
      </c>
      <c r="H22" s="4">
        <v>2956800</v>
      </c>
      <c r="I22" s="4">
        <v>4356800</v>
      </c>
      <c r="J22" s="5">
        <v>-3.0529595015576283E-2</v>
      </c>
      <c r="K22" s="4">
        <v>202086</v>
      </c>
      <c r="L22" s="4">
        <v>8000000</v>
      </c>
      <c r="M22" s="4">
        <v>0</v>
      </c>
      <c r="N22" s="4">
        <f t="shared" si="1"/>
        <v>8000000</v>
      </c>
      <c r="O22" s="4">
        <v>874880</v>
      </c>
      <c r="P22" s="4">
        <v>13433766</v>
      </c>
      <c r="Q22" s="5">
        <v>-1.1761595433279148E-2</v>
      </c>
      <c r="R22" s="4">
        <v>0</v>
      </c>
      <c r="S22" s="4">
        <v>13713249</v>
      </c>
      <c r="T22" s="4">
        <v>9710871.6300000008</v>
      </c>
      <c r="U22" s="4">
        <v>780787</v>
      </c>
    </row>
    <row r="23" spans="1:21" x14ac:dyDescent="0.35">
      <c r="A23" s="3">
        <f t="shared" si="0"/>
        <v>22</v>
      </c>
      <c r="B23" s="3" t="s">
        <v>64</v>
      </c>
      <c r="C23" s="3" t="s">
        <v>65</v>
      </c>
      <c r="D23" s="3" t="s">
        <v>38</v>
      </c>
      <c r="E23" s="3" t="s">
        <v>66</v>
      </c>
      <c r="F23" s="19">
        <v>-6.8951134708003195E-2</v>
      </c>
      <c r="G23" s="4">
        <v>1493207</v>
      </c>
      <c r="H23" s="4">
        <v>1554000</v>
      </c>
      <c r="I23" s="4">
        <v>3047207</v>
      </c>
      <c r="J23" s="5">
        <v>-0.2641374064235692</v>
      </c>
      <c r="K23" s="4">
        <v>119536</v>
      </c>
      <c r="L23" s="4">
        <v>6845390</v>
      </c>
      <c r="M23" s="4">
        <v>3371618</v>
      </c>
      <c r="N23" s="4">
        <f t="shared" si="1"/>
        <v>10217008</v>
      </c>
      <c r="O23" s="4">
        <v>0</v>
      </c>
      <c r="P23" s="4">
        <v>13383751</v>
      </c>
      <c r="Q23" s="5">
        <v>-0.11226359947061171</v>
      </c>
      <c r="R23" s="4">
        <v>28906408</v>
      </c>
      <c r="S23" s="4">
        <v>20596972</v>
      </c>
      <c r="T23" s="4">
        <v>114924071.21999998</v>
      </c>
      <c r="U23" s="4">
        <v>18346200</v>
      </c>
    </row>
    <row r="24" spans="1:21" x14ac:dyDescent="0.35">
      <c r="A24" s="3">
        <f t="shared" si="0"/>
        <v>23</v>
      </c>
      <c r="B24" s="3" t="s">
        <v>212</v>
      </c>
      <c r="C24" s="3" t="s">
        <v>226</v>
      </c>
      <c r="D24" s="3" t="s">
        <v>21</v>
      </c>
      <c r="E24" s="3" t="s">
        <v>67</v>
      </c>
      <c r="F24" s="19">
        <v>0.210749910176594</v>
      </c>
      <c r="G24" s="4">
        <v>1533282.915746165</v>
      </c>
      <c r="H24" s="4">
        <v>0</v>
      </c>
      <c r="I24" s="4">
        <v>1533282.915746165</v>
      </c>
      <c r="J24" s="5">
        <v>-0.59942696820268659</v>
      </c>
      <c r="K24" s="4">
        <v>1395478.3513704948</v>
      </c>
      <c r="L24" s="4">
        <v>10313058.089701507</v>
      </c>
      <c r="M24" s="4">
        <v>0</v>
      </c>
      <c r="N24" s="4">
        <f t="shared" si="1"/>
        <v>10313058.089701507</v>
      </c>
      <c r="O24" s="4">
        <v>81283.644080651138</v>
      </c>
      <c r="P24" s="4">
        <v>13323103.000898819</v>
      </c>
      <c r="Q24" s="5">
        <v>3.5121253825970422E-2</v>
      </c>
      <c r="R24" s="4">
        <v>0</v>
      </c>
      <c r="S24" s="4">
        <v>9015584.0461884849</v>
      </c>
      <c r="T24" s="4">
        <v>35323170.539999999</v>
      </c>
      <c r="U24" s="4">
        <v>0</v>
      </c>
    </row>
    <row r="25" spans="1:21" x14ac:dyDescent="0.35">
      <c r="A25" s="3">
        <f t="shared" si="0"/>
        <v>24</v>
      </c>
      <c r="B25" s="3" t="s">
        <v>68</v>
      </c>
      <c r="C25" s="3" t="s">
        <v>257</v>
      </c>
      <c r="D25" s="3" t="s">
        <v>25</v>
      </c>
      <c r="E25" s="3" t="s">
        <v>69</v>
      </c>
      <c r="F25" s="19">
        <v>3.0965772226738898E-2</v>
      </c>
      <c r="G25" s="4">
        <v>1183333</v>
      </c>
      <c r="H25" s="4">
        <v>2154581</v>
      </c>
      <c r="I25" s="4">
        <v>3337914</v>
      </c>
      <c r="J25" s="5">
        <v>0.31655841658669681</v>
      </c>
      <c r="K25" s="4">
        <v>5917</v>
      </c>
      <c r="L25" s="4">
        <v>5550000</v>
      </c>
      <c r="M25" s="4">
        <v>3700000</v>
      </c>
      <c r="N25" s="4">
        <f t="shared" si="1"/>
        <v>9250000</v>
      </c>
      <c r="O25" s="4">
        <v>697000</v>
      </c>
      <c r="P25" s="4">
        <v>13290831</v>
      </c>
      <c r="Q25" s="5">
        <v>0.25327547441384501</v>
      </c>
      <c r="R25" s="4">
        <v>0</v>
      </c>
      <c r="S25" s="4">
        <v>4857909</v>
      </c>
      <c r="T25" s="4">
        <v>5850277.5199999996</v>
      </c>
      <c r="U25" s="4">
        <v>5999000</v>
      </c>
    </row>
    <row r="26" spans="1:21" x14ac:dyDescent="0.35">
      <c r="A26" s="3">
        <f t="shared" si="0"/>
        <v>25</v>
      </c>
      <c r="B26" s="3" t="s">
        <v>70</v>
      </c>
      <c r="C26" s="3" t="s">
        <v>258</v>
      </c>
      <c r="D26" s="3" t="s">
        <v>18</v>
      </c>
      <c r="E26" s="3" t="s">
        <v>71</v>
      </c>
      <c r="F26" s="19">
        <v>0.31821748604466299</v>
      </c>
      <c r="G26" s="4">
        <v>1444363.3500061268</v>
      </c>
      <c r="H26" s="4">
        <v>2830952.2180810277</v>
      </c>
      <c r="I26" s="4">
        <v>4275315.568087155</v>
      </c>
      <c r="J26" s="5">
        <v>-0.15758571575505742</v>
      </c>
      <c r="K26" s="4">
        <v>221705.9783944439</v>
      </c>
      <c r="L26" s="4">
        <v>6463400.2445961526</v>
      </c>
      <c r="M26" s="4">
        <v>2154444.1849570828</v>
      </c>
      <c r="N26" s="4">
        <f t="shared" si="1"/>
        <v>8617844.4295532349</v>
      </c>
      <c r="O26" s="4">
        <v>0</v>
      </c>
      <c r="P26" s="4">
        <v>13114865.976034835</v>
      </c>
      <c r="Q26" s="5">
        <v>-4.8128845458519476E-2</v>
      </c>
      <c r="R26" s="4">
        <v>40143270.293974809</v>
      </c>
      <c r="S26" s="4">
        <v>28128574.528886523</v>
      </c>
      <c r="T26" s="4">
        <v>13617475.43</v>
      </c>
      <c r="U26" s="4">
        <v>0</v>
      </c>
    </row>
    <row r="27" spans="1:21" x14ac:dyDescent="0.35">
      <c r="A27" s="3">
        <f t="shared" si="0"/>
        <v>26</v>
      </c>
      <c r="B27" s="3" t="s">
        <v>72</v>
      </c>
      <c r="C27" s="3" t="s">
        <v>227</v>
      </c>
      <c r="D27" s="3" t="s">
        <v>34</v>
      </c>
      <c r="E27" s="3" t="s">
        <v>73</v>
      </c>
      <c r="F27" s="19">
        <v>1.2704492441886902E-2</v>
      </c>
      <c r="G27" s="4">
        <v>1400000</v>
      </c>
      <c r="H27" s="4">
        <v>1400000</v>
      </c>
      <c r="I27" s="4">
        <v>2800000</v>
      </c>
      <c r="J27" s="5" t="s">
        <v>23</v>
      </c>
      <c r="K27" s="4">
        <v>467168</v>
      </c>
      <c r="L27" s="4">
        <v>0</v>
      </c>
      <c r="M27" s="4">
        <v>9000008</v>
      </c>
      <c r="N27" s="4">
        <f t="shared" si="1"/>
        <v>9000008</v>
      </c>
      <c r="O27" s="4">
        <v>708300</v>
      </c>
      <c r="P27" s="4">
        <v>12975476</v>
      </c>
      <c r="Q27" s="5" t="s">
        <v>23</v>
      </c>
      <c r="R27" s="4">
        <v>581098</v>
      </c>
      <c r="S27" s="4">
        <v>13183506</v>
      </c>
      <c r="T27" s="4">
        <v>8358294.3799999999</v>
      </c>
      <c r="U27" s="4">
        <v>16245100</v>
      </c>
    </row>
    <row r="28" spans="1:21" x14ac:dyDescent="0.35">
      <c r="A28" s="3">
        <f t="shared" si="0"/>
        <v>27</v>
      </c>
      <c r="B28" s="3" t="s">
        <v>74</v>
      </c>
      <c r="C28" s="3" t="s">
        <v>75</v>
      </c>
      <c r="D28" s="3" t="s">
        <v>38</v>
      </c>
      <c r="E28" s="3" t="s">
        <v>76</v>
      </c>
      <c r="F28" s="19">
        <v>-0.12343586894900101</v>
      </c>
      <c r="G28" s="4">
        <v>1100000</v>
      </c>
      <c r="H28" s="4">
        <v>2707500</v>
      </c>
      <c r="I28" s="4">
        <v>3807500</v>
      </c>
      <c r="J28" s="5">
        <v>-0.12016175621028302</v>
      </c>
      <c r="K28" s="4">
        <v>56091</v>
      </c>
      <c r="L28" s="4">
        <v>5890000</v>
      </c>
      <c r="M28" s="4">
        <v>1520000</v>
      </c>
      <c r="N28" s="4">
        <f t="shared" si="1"/>
        <v>7410000</v>
      </c>
      <c r="O28" s="4">
        <v>1264195</v>
      </c>
      <c r="P28" s="4">
        <v>12537786</v>
      </c>
      <c r="Q28" s="5">
        <v>-0.12234218374903905</v>
      </c>
      <c r="R28" s="4">
        <v>4480673</v>
      </c>
      <c r="S28" s="4">
        <v>16441506</v>
      </c>
      <c r="T28" s="4">
        <v>14572859</v>
      </c>
      <c r="U28" s="4">
        <v>7286140</v>
      </c>
    </row>
    <row r="29" spans="1:21" x14ac:dyDescent="0.35">
      <c r="A29" s="3">
        <f t="shared" si="0"/>
        <v>28</v>
      </c>
      <c r="B29" s="3" t="s">
        <v>77</v>
      </c>
      <c r="C29" s="3" t="s">
        <v>280</v>
      </c>
      <c r="D29" s="3" t="s">
        <v>56</v>
      </c>
      <c r="E29" s="3" t="s">
        <v>78</v>
      </c>
      <c r="F29" s="19">
        <v>0.24453897080685402</v>
      </c>
      <c r="G29" s="4">
        <v>528846</v>
      </c>
      <c r="H29" s="4">
        <v>1375000</v>
      </c>
      <c r="I29" s="4">
        <v>1903846</v>
      </c>
      <c r="J29" s="5" t="s">
        <v>23</v>
      </c>
      <c r="K29" s="4">
        <v>939026</v>
      </c>
      <c r="L29" s="4">
        <v>9400000</v>
      </c>
      <c r="M29" s="4">
        <v>0</v>
      </c>
      <c r="N29" s="4">
        <f t="shared" si="1"/>
        <v>9400000</v>
      </c>
      <c r="O29" s="4">
        <v>75983</v>
      </c>
      <c r="P29" s="4">
        <v>12318855</v>
      </c>
      <c r="Q29" s="5" t="s">
        <v>23</v>
      </c>
      <c r="R29" s="4">
        <v>0</v>
      </c>
      <c r="S29" s="4">
        <v>11277282</v>
      </c>
      <c r="T29" s="4">
        <v>3572032</v>
      </c>
      <c r="U29" s="4">
        <v>0</v>
      </c>
    </row>
    <row r="30" spans="1:21" x14ac:dyDescent="0.35">
      <c r="A30" s="3">
        <f t="shared" si="0"/>
        <v>29</v>
      </c>
      <c r="B30" s="3" t="s">
        <v>79</v>
      </c>
      <c r="C30" s="3" t="s">
        <v>228</v>
      </c>
      <c r="D30" s="3" t="s">
        <v>18</v>
      </c>
      <c r="E30" s="3" t="s">
        <v>80</v>
      </c>
      <c r="F30" s="19">
        <v>0.192262477981306</v>
      </c>
      <c r="G30" s="4">
        <v>1400000</v>
      </c>
      <c r="H30" s="4">
        <v>2611700</v>
      </c>
      <c r="I30" s="4">
        <v>4011700</v>
      </c>
      <c r="J30" s="5">
        <v>-0.10222669799709072</v>
      </c>
      <c r="K30" s="4">
        <v>141808</v>
      </c>
      <c r="L30" s="4">
        <v>5779813</v>
      </c>
      <c r="M30" s="4">
        <v>2309991</v>
      </c>
      <c r="N30" s="4">
        <f t="shared" si="1"/>
        <v>8089804</v>
      </c>
      <c r="O30" s="4">
        <v>0</v>
      </c>
      <c r="P30" s="4">
        <v>12243312</v>
      </c>
      <c r="Q30" s="5">
        <v>6.1843178527429377E-2</v>
      </c>
      <c r="R30" s="4">
        <v>43431838</v>
      </c>
      <c r="S30" s="4">
        <v>8792944</v>
      </c>
      <c r="T30" s="4">
        <v>49495252.24000001</v>
      </c>
      <c r="U30" s="4">
        <v>0</v>
      </c>
    </row>
    <row r="31" spans="1:21" x14ac:dyDescent="0.35">
      <c r="A31" s="3">
        <f t="shared" si="0"/>
        <v>30</v>
      </c>
      <c r="B31" s="3" t="s">
        <v>81</v>
      </c>
      <c r="C31" s="3" t="s">
        <v>82</v>
      </c>
      <c r="D31" s="3" t="s">
        <v>18</v>
      </c>
      <c r="E31" s="3" t="s">
        <v>83</v>
      </c>
      <c r="F31" s="19">
        <v>-3.6101082994831397E-2</v>
      </c>
      <c r="G31" s="4">
        <v>1300000</v>
      </c>
      <c r="H31" s="4">
        <v>2600000</v>
      </c>
      <c r="I31" s="4">
        <v>3900000</v>
      </c>
      <c r="J31" s="5">
        <v>9.0909090909090828E-2</v>
      </c>
      <c r="K31" s="4">
        <v>0</v>
      </c>
      <c r="L31" s="4">
        <v>3900000</v>
      </c>
      <c r="M31" s="4">
        <v>3900000</v>
      </c>
      <c r="N31" s="4">
        <f t="shared" si="1"/>
        <v>7800000</v>
      </c>
      <c r="O31" s="4">
        <v>384700</v>
      </c>
      <c r="P31" s="4">
        <v>12084700</v>
      </c>
      <c r="Q31" s="5">
        <v>-2.3466477038569411E-2</v>
      </c>
      <c r="R31" s="4">
        <v>1028622</v>
      </c>
      <c r="S31" s="4">
        <v>8793945</v>
      </c>
      <c r="T31" s="4">
        <v>3117585.45</v>
      </c>
      <c r="U31" s="4">
        <v>9023500</v>
      </c>
    </row>
    <row r="32" spans="1:21" x14ac:dyDescent="0.35">
      <c r="A32" s="3">
        <f t="shared" si="0"/>
        <v>31</v>
      </c>
      <c r="B32" s="3" t="s">
        <v>86</v>
      </c>
      <c r="C32" s="3" t="s">
        <v>87</v>
      </c>
      <c r="D32" s="3" t="s">
        <v>56</v>
      </c>
      <c r="E32" s="3" t="s">
        <v>88</v>
      </c>
      <c r="F32" s="19">
        <v>6.7783878470402306E-2</v>
      </c>
      <c r="G32" s="4">
        <v>1133633.6678333306</v>
      </c>
      <c r="H32" s="4">
        <v>1162935.508363982</v>
      </c>
      <c r="I32" s="4">
        <v>2296569.1761973128</v>
      </c>
      <c r="J32" s="5">
        <v>0.10456092724892496</v>
      </c>
      <c r="K32" s="4">
        <v>84295.836838888688</v>
      </c>
      <c r="L32" s="4">
        <v>9369678.1092407815</v>
      </c>
      <c r="M32" s="4">
        <v>0</v>
      </c>
      <c r="N32" s="4">
        <f t="shared" si="1"/>
        <v>9369678.1092407815</v>
      </c>
      <c r="O32" s="4">
        <v>0</v>
      </c>
      <c r="P32" s="4">
        <v>11750543.122276982</v>
      </c>
      <c r="Q32" s="5">
        <v>0.61671451314528913</v>
      </c>
      <c r="R32" s="4">
        <v>4562425.441444817</v>
      </c>
      <c r="S32" s="4">
        <v>9945976.7115459535</v>
      </c>
      <c r="T32" s="4">
        <v>846911.70866838878</v>
      </c>
      <c r="U32" s="4">
        <v>0</v>
      </c>
    </row>
    <row r="33" spans="1:21" x14ac:dyDescent="0.35">
      <c r="A33" s="3">
        <f t="shared" si="0"/>
        <v>32</v>
      </c>
      <c r="B33" s="3" t="s">
        <v>89</v>
      </c>
      <c r="C33" s="3" t="s">
        <v>259</v>
      </c>
      <c r="D33" s="3" t="s">
        <v>25</v>
      </c>
      <c r="E33" s="3" t="s">
        <v>90</v>
      </c>
      <c r="F33" s="19">
        <v>5.55090344201008E-2</v>
      </c>
      <c r="G33" s="4">
        <v>1250000</v>
      </c>
      <c r="H33" s="4">
        <v>2567200</v>
      </c>
      <c r="I33" s="4">
        <v>3817200</v>
      </c>
      <c r="J33" s="5">
        <v>1.3702995538559692E-2</v>
      </c>
      <c r="K33" s="4">
        <v>89290</v>
      </c>
      <c r="L33" s="4">
        <v>6000000</v>
      </c>
      <c r="M33" s="4">
        <v>1500000</v>
      </c>
      <c r="N33" s="4">
        <f t="shared" si="1"/>
        <v>7500000</v>
      </c>
      <c r="O33" s="4">
        <v>120139</v>
      </c>
      <c r="P33" s="4">
        <v>11526629</v>
      </c>
      <c r="Q33" s="5">
        <v>1.9054014783875806E-2</v>
      </c>
      <c r="R33" s="4">
        <v>3045603</v>
      </c>
      <c r="S33" s="4">
        <v>14192776</v>
      </c>
      <c r="T33" s="4">
        <v>1714992.66</v>
      </c>
      <c r="U33" s="4">
        <v>2002542</v>
      </c>
    </row>
    <row r="34" spans="1:21" x14ac:dyDescent="0.35">
      <c r="A34" s="3">
        <f t="shared" ref="A34:A65" si="2">RANK(P34,$P$2:$P$101)</f>
        <v>33</v>
      </c>
      <c r="B34" s="3" t="s">
        <v>91</v>
      </c>
      <c r="C34" s="3" t="s">
        <v>229</v>
      </c>
      <c r="D34" s="3" t="s">
        <v>21</v>
      </c>
      <c r="E34" s="3" t="s">
        <v>92</v>
      </c>
      <c r="F34" s="19">
        <v>0.25079198045315498</v>
      </c>
      <c r="G34" s="4">
        <v>1362443</v>
      </c>
      <c r="H34" s="4">
        <v>5211344</v>
      </c>
      <c r="I34" s="4">
        <v>6573787</v>
      </c>
      <c r="J34" s="5">
        <v>0.10728926165803321</v>
      </c>
      <c r="K34" s="4">
        <v>0</v>
      </c>
      <c r="L34" s="4">
        <v>2418274</v>
      </c>
      <c r="M34" s="4">
        <v>2418329</v>
      </c>
      <c r="N34" s="4">
        <f t="shared" ref="N34:N65" si="3">L34+M34</f>
        <v>4836603</v>
      </c>
      <c r="O34" s="4">
        <v>13337</v>
      </c>
      <c r="P34" s="4">
        <v>11423727</v>
      </c>
      <c r="Q34" s="5">
        <v>7.4877993633566842E-2</v>
      </c>
      <c r="R34" s="4">
        <v>46289745</v>
      </c>
      <c r="S34" s="4">
        <v>14246290</v>
      </c>
      <c r="T34" s="4">
        <v>602507505</v>
      </c>
      <c r="U34" s="4">
        <v>0</v>
      </c>
    </row>
    <row r="35" spans="1:21" x14ac:dyDescent="0.35">
      <c r="A35" s="3">
        <f t="shared" si="2"/>
        <v>34</v>
      </c>
      <c r="B35" s="3" t="s">
        <v>93</v>
      </c>
      <c r="C35" s="3" t="s">
        <v>94</v>
      </c>
      <c r="D35" s="3" t="s">
        <v>38</v>
      </c>
      <c r="E35" s="3" t="s">
        <v>95</v>
      </c>
      <c r="F35" s="19">
        <v>-0.15852336841994702</v>
      </c>
      <c r="G35" s="4">
        <v>1000000</v>
      </c>
      <c r="H35" s="4">
        <v>1940000</v>
      </c>
      <c r="I35" s="4">
        <v>2940000</v>
      </c>
      <c r="J35" s="5">
        <v>2.3484442340228506E-2</v>
      </c>
      <c r="K35" s="4">
        <v>2250</v>
      </c>
      <c r="L35" s="4">
        <v>6208000</v>
      </c>
      <c r="M35" s="4">
        <v>1552000</v>
      </c>
      <c r="N35" s="4">
        <f t="shared" si="3"/>
        <v>7760000</v>
      </c>
      <c r="O35" s="4">
        <v>504000</v>
      </c>
      <c r="P35" s="4">
        <v>11206250</v>
      </c>
      <c r="Q35" s="5">
        <v>1.7367305344100581E-2</v>
      </c>
      <c r="R35" s="4">
        <v>115</v>
      </c>
      <c r="S35" s="4">
        <v>11432871</v>
      </c>
      <c r="T35" s="4">
        <v>12628998</v>
      </c>
      <c r="U35" s="4">
        <v>8885000</v>
      </c>
    </row>
    <row r="36" spans="1:21" x14ac:dyDescent="0.35">
      <c r="A36" s="3">
        <f t="shared" si="2"/>
        <v>35</v>
      </c>
      <c r="B36" s="3" t="s">
        <v>96</v>
      </c>
      <c r="C36" s="3" t="s">
        <v>260</v>
      </c>
      <c r="D36" s="3" t="s">
        <v>38</v>
      </c>
      <c r="E36" s="3" t="s">
        <v>97</v>
      </c>
      <c r="F36" s="19">
        <v>0.42542599845266105</v>
      </c>
      <c r="G36" s="4">
        <v>1301725.4789272</v>
      </c>
      <c r="H36" s="4">
        <v>0</v>
      </c>
      <c r="I36" s="4">
        <v>1301725.4789272</v>
      </c>
      <c r="J36" s="5" t="s">
        <v>23</v>
      </c>
      <c r="K36" s="4">
        <v>0</v>
      </c>
      <c r="L36" s="4">
        <v>2993968.6015325598</v>
      </c>
      <c r="M36" s="4">
        <v>6770274.2159003671</v>
      </c>
      <c r="N36" s="4">
        <f t="shared" si="3"/>
        <v>9764242.817432927</v>
      </c>
      <c r="O36" s="4">
        <v>0</v>
      </c>
      <c r="P36" s="4">
        <v>11065968.296360128</v>
      </c>
      <c r="Q36" s="5" t="s">
        <v>23</v>
      </c>
      <c r="R36" s="4">
        <v>3608014.6392756617</v>
      </c>
      <c r="S36" s="4">
        <v>9160572.833482353</v>
      </c>
      <c r="T36" s="4">
        <v>79583572.519999996</v>
      </c>
      <c r="U36" s="4">
        <v>0</v>
      </c>
    </row>
    <row r="37" spans="1:21" x14ac:dyDescent="0.35">
      <c r="A37" s="3">
        <f t="shared" si="2"/>
        <v>36</v>
      </c>
      <c r="B37" s="3" t="s">
        <v>321</v>
      </c>
      <c r="C37" s="3" t="s">
        <v>230</v>
      </c>
      <c r="D37" s="3" t="s">
        <v>27</v>
      </c>
      <c r="E37" s="3" t="s">
        <v>98</v>
      </c>
      <c r="F37" s="19">
        <v>0.21235839337281401</v>
      </c>
      <c r="G37" s="4">
        <v>764763.7188697299</v>
      </c>
      <c r="H37" s="4">
        <v>781035.28735631995</v>
      </c>
      <c r="I37" s="4">
        <v>1545799.0062260497</v>
      </c>
      <c r="J37" s="5">
        <v>6.4737358457824135E-2</v>
      </c>
      <c r="K37" s="4">
        <v>2603.4509578543998</v>
      </c>
      <c r="L37" s="4">
        <v>8244738.6658812063</v>
      </c>
      <c r="M37" s="4">
        <v>1224162.1662653228</v>
      </c>
      <c r="N37" s="4">
        <f t="shared" si="3"/>
        <v>9468900.8321465291</v>
      </c>
      <c r="O37" s="4">
        <v>0</v>
      </c>
      <c r="P37" s="4">
        <v>11017303.289330434</v>
      </c>
      <c r="Q37" s="5">
        <v>0.34034532400362294</v>
      </c>
      <c r="R37" s="4">
        <v>10703385.681459744</v>
      </c>
      <c r="S37" s="4">
        <v>15751376.855877548</v>
      </c>
      <c r="T37" s="4">
        <v>63611515.306420922</v>
      </c>
      <c r="U37" s="4">
        <v>0</v>
      </c>
    </row>
    <row r="38" spans="1:21" x14ac:dyDescent="0.35">
      <c r="A38" s="3">
        <f t="shared" si="2"/>
        <v>37</v>
      </c>
      <c r="B38" s="3" t="s">
        <v>99</v>
      </c>
      <c r="C38" s="3" t="s">
        <v>231</v>
      </c>
      <c r="D38" s="3" t="s">
        <v>38</v>
      </c>
      <c r="E38" s="3" t="s">
        <v>100</v>
      </c>
      <c r="F38" s="19">
        <v>0.477236159204322</v>
      </c>
      <c r="G38" s="4">
        <v>1262000</v>
      </c>
      <c r="H38" s="4">
        <v>2885027</v>
      </c>
      <c r="I38" s="4">
        <v>4147027</v>
      </c>
      <c r="J38" s="5">
        <v>6.2595077554586709E-2</v>
      </c>
      <c r="K38" s="4">
        <v>252175</v>
      </c>
      <c r="L38" s="4">
        <v>3957884</v>
      </c>
      <c r="M38" s="4">
        <v>2524178</v>
      </c>
      <c r="N38" s="4">
        <f t="shared" si="3"/>
        <v>6482062</v>
      </c>
      <c r="O38" s="4">
        <v>0</v>
      </c>
      <c r="P38" s="4">
        <v>10881264</v>
      </c>
      <c r="Q38" s="5">
        <v>9.4314859964585773E-2</v>
      </c>
      <c r="R38" s="4">
        <v>28574709</v>
      </c>
      <c r="S38" s="4">
        <v>14622276</v>
      </c>
      <c r="T38" s="4">
        <v>16778686.859999999</v>
      </c>
      <c r="U38" s="4">
        <v>26494896</v>
      </c>
    </row>
    <row r="39" spans="1:21" x14ac:dyDescent="0.35">
      <c r="A39" s="3">
        <f t="shared" si="2"/>
        <v>38</v>
      </c>
      <c r="B39" s="3" t="s">
        <v>101</v>
      </c>
      <c r="C39" s="3" t="s">
        <v>232</v>
      </c>
      <c r="D39" s="3" t="s">
        <v>18</v>
      </c>
      <c r="E39" s="3" t="s">
        <v>102</v>
      </c>
      <c r="F39" s="19">
        <v>-6.0848186862697606E-2</v>
      </c>
      <c r="G39" s="4">
        <v>1250000</v>
      </c>
      <c r="H39" s="4">
        <v>1362380</v>
      </c>
      <c r="I39" s="4">
        <v>2612380</v>
      </c>
      <c r="J39" s="5">
        <v>-0.28562990511088626</v>
      </c>
      <c r="K39" s="4">
        <v>91270</v>
      </c>
      <c r="L39" s="4">
        <v>4888963</v>
      </c>
      <c r="M39" s="4">
        <v>1223011</v>
      </c>
      <c r="N39" s="4">
        <f t="shared" si="3"/>
        <v>6111974</v>
      </c>
      <c r="O39" s="4">
        <v>1890000</v>
      </c>
      <c r="P39" s="4">
        <v>10705624</v>
      </c>
      <c r="Q39" s="5">
        <v>1.0082403012502406E-2</v>
      </c>
      <c r="R39" s="4">
        <v>9414357</v>
      </c>
      <c r="S39" s="4">
        <v>9442184</v>
      </c>
      <c r="T39" s="4">
        <v>12134978.719999999</v>
      </c>
      <c r="U39" s="4">
        <v>12411000</v>
      </c>
    </row>
    <row r="40" spans="1:21" x14ac:dyDescent="0.35">
      <c r="A40" s="3">
        <f t="shared" si="2"/>
        <v>39</v>
      </c>
      <c r="B40" s="3" t="s">
        <v>103</v>
      </c>
      <c r="C40" s="3" t="s">
        <v>233</v>
      </c>
      <c r="D40" s="3" t="s">
        <v>38</v>
      </c>
      <c r="E40" s="3" t="s">
        <v>104</v>
      </c>
      <c r="F40" s="19">
        <v>0.143674955995993</v>
      </c>
      <c r="G40" s="4">
        <v>1000000</v>
      </c>
      <c r="H40" s="4">
        <v>2358000</v>
      </c>
      <c r="I40" s="4">
        <v>3358000</v>
      </c>
      <c r="J40" s="5">
        <v>0.23911439114391153</v>
      </c>
      <c r="K40" s="4">
        <v>0</v>
      </c>
      <c r="L40" s="4">
        <v>5362500</v>
      </c>
      <c r="M40" s="4">
        <v>1787501</v>
      </c>
      <c r="N40" s="4">
        <f t="shared" si="3"/>
        <v>7150001</v>
      </c>
      <c r="O40" s="4">
        <v>141520</v>
      </c>
      <c r="P40" s="4">
        <v>10649521</v>
      </c>
      <c r="Q40" s="5">
        <v>0.12980110150483548</v>
      </c>
      <c r="R40" s="4">
        <v>1496869</v>
      </c>
      <c r="S40" s="4">
        <v>14866268</v>
      </c>
      <c r="T40" s="4">
        <v>229159072.16</v>
      </c>
      <c r="U40" s="4">
        <v>10200000</v>
      </c>
    </row>
    <row r="41" spans="1:21" x14ac:dyDescent="0.35">
      <c r="A41" s="3">
        <f t="shared" si="2"/>
        <v>40</v>
      </c>
      <c r="B41" s="3" t="s">
        <v>105</v>
      </c>
      <c r="C41" s="3" t="s">
        <v>281</v>
      </c>
      <c r="D41" s="3" t="s">
        <v>42</v>
      </c>
      <c r="E41" s="3" t="s">
        <v>106</v>
      </c>
      <c r="F41" s="19">
        <v>0.115804689920499</v>
      </c>
      <c r="G41" s="4">
        <v>1462500</v>
      </c>
      <c r="H41" s="4">
        <v>2143500</v>
      </c>
      <c r="I41" s="4">
        <v>3606000</v>
      </c>
      <c r="J41" s="5" t="s">
        <v>23</v>
      </c>
      <c r="K41" s="4">
        <v>190125</v>
      </c>
      <c r="L41" s="4">
        <v>3249000</v>
      </c>
      <c r="M41" s="4">
        <v>3249400</v>
      </c>
      <c r="N41" s="4">
        <f t="shared" si="3"/>
        <v>6498400</v>
      </c>
      <c r="O41" s="4">
        <v>0</v>
      </c>
      <c r="P41" s="4">
        <v>10294525</v>
      </c>
      <c r="Q41" s="5" t="s">
        <v>23</v>
      </c>
      <c r="R41" s="4">
        <v>4225382</v>
      </c>
      <c r="S41" s="4">
        <v>5666140</v>
      </c>
      <c r="T41" s="4">
        <v>0</v>
      </c>
      <c r="U41" s="4">
        <v>0</v>
      </c>
    </row>
    <row r="42" spans="1:21" x14ac:dyDescent="0.35">
      <c r="A42" s="3">
        <f t="shared" si="2"/>
        <v>41</v>
      </c>
      <c r="B42" s="3" t="s">
        <v>107</v>
      </c>
      <c r="C42" s="3" t="s">
        <v>282</v>
      </c>
      <c r="D42" s="3" t="s">
        <v>42</v>
      </c>
      <c r="E42" s="3" t="s">
        <v>108</v>
      </c>
      <c r="F42" s="19">
        <v>6.6211903999020091E-2</v>
      </c>
      <c r="G42" s="4">
        <v>1253782.9295383112</v>
      </c>
      <c r="H42" s="4">
        <v>2517210.343149994</v>
      </c>
      <c r="I42" s="4">
        <v>3770993.272688305</v>
      </c>
      <c r="J42" s="5" t="s">
        <v>23</v>
      </c>
      <c r="K42" s="4">
        <v>28757.7192804597</v>
      </c>
      <c r="L42" s="4">
        <v>5729788.1181626301</v>
      </c>
      <c r="M42" s="4">
        <v>0</v>
      </c>
      <c r="N42" s="4">
        <f t="shared" si="3"/>
        <v>5729788.1181626301</v>
      </c>
      <c r="O42" s="4">
        <v>565649.18616206758</v>
      </c>
      <c r="P42" s="4">
        <v>10095188.296293462</v>
      </c>
      <c r="Q42" s="5" t="s">
        <v>23</v>
      </c>
      <c r="R42" s="4">
        <v>0</v>
      </c>
      <c r="S42" s="4">
        <v>10159740.862793462</v>
      </c>
      <c r="T42" s="4">
        <v>14341909.15</v>
      </c>
      <c r="U42" s="4">
        <v>0</v>
      </c>
    </row>
    <row r="43" spans="1:21" x14ac:dyDescent="0.35">
      <c r="A43" s="3">
        <f t="shared" si="2"/>
        <v>42</v>
      </c>
      <c r="B43" s="3" t="s">
        <v>326</v>
      </c>
      <c r="C43" s="3" t="s">
        <v>261</v>
      </c>
      <c r="D43" s="3" t="s">
        <v>42</v>
      </c>
      <c r="E43" s="3" t="s">
        <v>109</v>
      </c>
      <c r="F43" s="19">
        <v>0.49138635716403301</v>
      </c>
      <c r="G43" s="4">
        <v>1545248.3763484636</v>
      </c>
      <c r="H43" s="4">
        <v>2694527.4827130204</v>
      </c>
      <c r="I43" s="4">
        <v>4239775.8590614842</v>
      </c>
      <c r="J43" s="5">
        <v>0.35091406358876354</v>
      </c>
      <c r="K43" s="4">
        <v>406177.40118965419</v>
      </c>
      <c r="L43" s="4">
        <v>4481221.2026183801</v>
      </c>
      <c r="M43" s="4">
        <v>0</v>
      </c>
      <c r="N43" s="4">
        <f t="shared" si="3"/>
        <v>4481221.2026183801</v>
      </c>
      <c r="O43" s="4">
        <v>695362.22496072634</v>
      </c>
      <c r="P43" s="4">
        <v>9822536.6878302433</v>
      </c>
      <c r="Q43" s="5">
        <v>0.15295102719658704</v>
      </c>
      <c r="R43" s="4">
        <v>1529463.6531909925</v>
      </c>
      <c r="S43" s="4">
        <v>14293370.121126786</v>
      </c>
      <c r="T43" s="4">
        <v>23830636.02</v>
      </c>
      <c r="U43" s="4">
        <v>0</v>
      </c>
    </row>
    <row r="44" spans="1:21" x14ac:dyDescent="0.35">
      <c r="A44" s="3">
        <f t="shared" si="2"/>
        <v>43</v>
      </c>
      <c r="B44" s="3" t="s">
        <v>312</v>
      </c>
      <c r="C44" s="3" t="s">
        <v>305</v>
      </c>
      <c r="D44" s="3" t="s">
        <v>18</v>
      </c>
      <c r="E44" s="3" t="s">
        <v>120</v>
      </c>
      <c r="F44" s="19">
        <v>0.79180684404346702</v>
      </c>
      <c r="G44" s="4">
        <v>1400000</v>
      </c>
      <c r="H44" s="4">
        <v>3434358</v>
      </c>
      <c r="I44" s="4">
        <v>4834358</v>
      </c>
      <c r="J44" s="5">
        <v>0.5977155087226691</v>
      </c>
      <c r="K44" s="4">
        <v>147144</v>
      </c>
      <c r="L44" s="4">
        <v>3640000</v>
      </c>
      <c r="M44" s="4">
        <v>910000</v>
      </c>
      <c r="N44" s="4">
        <f t="shared" si="3"/>
        <v>4550000</v>
      </c>
      <c r="O44" s="4">
        <v>280000</v>
      </c>
      <c r="P44" s="4">
        <v>9811502</v>
      </c>
      <c r="Q44" s="5">
        <v>0.23007878319826691</v>
      </c>
      <c r="R44" s="4">
        <v>1539470</v>
      </c>
      <c r="S44" s="4">
        <v>13144826</v>
      </c>
      <c r="T44" s="4">
        <v>7923583.0799999991</v>
      </c>
      <c r="U44" s="4">
        <v>0</v>
      </c>
    </row>
    <row r="45" spans="1:21" x14ac:dyDescent="0.35">
      <c r="A45" s="3">
        <f t="shared" si="2"/>
        <v>44</v>
      </c>
      <c r="B45" s="3" t="s">
        <v>110</v>
      </c>
      <c r="C45" s="3" t="s">
        <v>283</v>
      </c>
      <c r="D45" s="3" t="s">
        <v>42</v>
      </c>
      <c r="E45" s="3" t="s">
        <v>111</v>
      </c>
      <c r="F45" s="19">
        <v>-0.21873209691518197</v>
      </c>
      <c r="G45" s="4">
        <v>1075086.0691050705</v>
      </c>
      <c r="H45" s="4">
        <v>953668.39204366971</v>
      </c>
      <c r="I45" s="4">
        <v>2028754.4611487403</v>
      </c>
      <c r="J45" s="5" t="s">
        <v>23</v>
      </c>
      <c r="K45" s="4">
        <v>27410.912641592982</v>
      </c>
      <c r="L45" s="4">
        <v>5318760.3525774051</v>
      </c>
      <c r="M45" s="4">
        <v>1672278.8727312637</v>
      </c>
      <c r="N45" s="4">
        <f t="shared" si="3"/>
        <v>6991039.2253086688</v>
      </c>
      <c r="O45" s="4">
        <v>389039.9242062025</v>
      </c>
      <c r="P45" s="4">
        <v>9436244.5233052056</v>
      </c>
      <c r="Q45" s="5" t="s">
        <v>23</v>
      </c>
      <c r="R45" s="4">
        <v>505654.88843501202</v>
      </c>
      <c r="S45" s="4">
        <v>8806290.5824188162</v>
      </c>
      <c r="T45" s="4">
        <v>2472631.9500000002</v>
      </c>
      <c r="U45" s="4">
        <v>1931328.9019360975</v>
      </c>
    </row>
    <row r="46" spans="1:21" x14ac:dyDescent="0.35">
      <c r="A46" s="3">
        <f t="shared" si="2"/>
        <v>45</v>
      </c>
      <c r="B46" s="3" t="s">
        <v>112</v>
      </c>
      <c r="C46" s="3" t="s">
        <v>262</v>
      </c>
      <c r="D46" s="3" t="s">
        <v>42</v>
      </c>
      <c r="E46" s="3" t="s">
        <v>113</v>
      </c>
      <c r="F46" s="19">
        <v>3.3368630211909598E-3</v>
      </c>
      <c r="G46" s="4">
        <v>1425175</v>
      </c>
      <c r="H46" s="4">
        <v>1914000</v>
      </c>
      <c r="I46" s="4">
        <v>3339175</v>
      </c>
      <c r="J46" s="5">
        <v>0.28705536122418529</v>
      </c>
      <c r="K46" s="4">
        <v>0</v>
      </c>
      <c r="L46" s="4">
        <v>5483200</v>
      </c>
      <c r="M46" s="4">
        <v>0</v>
      </c>
      <c r="N46" s="4">
        <f t="shared" si="3"/>
        <v>5483200</v>
      </c>
      <c r="O46" s="4">
        <v>607815</v>
      </c>
      <c r="P46" s="4">
        <v>9430190</v>
      </c>
      <c r="Q46" s="5">
        <v>0.64121329896429957</v>
      </c>
      <c r="R46" s="4">
        <v>0</v>
      </c>
      <c r="S46" s="4">
        <v>6819333</v>
      </c>
      <c r="T46" s="4">
        <v>3145175.04</v>
      </c>
      <c r="U46" s="4">
        <v>0</v>
      </c>
    </row>
    <row r="47" spans="1:21" x14ac:dyDescent="0.35">
      <c r="A47" s="3">
        <f t="shared" si="2"/>
        <v>46</v>
      </c>
      <c r="B47" s="3" t="s">
        <v>114</v>
      </c>
      <c r="C47" s="3" t="s">
        <v>115</v>
      </c>
      <c r="D47" s="3" t="s">
        <v>38</v>
      </c>
      <c r="E47" s="3" t="s">
        <v>116</v>
      </c>
      <c r="F47" s="19">
        <v>-9.0759915872834898E-2</v>
      </c>
      <c r="G47" s="4">
        <v>917808</v>
      </c>
      <c r="H47" s="4">
        <v>1697500</v>
      </c>
      <c r="I47" s="4">
        <v>2615308</v>
      </c>
      <c r="J47" s="5" t="s">
        <v>23</v>
      </c>
      <c r="K47" s="4">
        <v>1156994</v>
      </c>
      <c r="L47" s="4">
        <v>4074000</v>
      </c>
      <c r="M47" s="4">
        <v>1018500</v>
      </c>
      <c r="N47" s="4">
        <f t="shared" si="3"/>
        <v>5092500</v>
      </c>
      <c r="O47" s="4">
        <v>516000</v>
      </c>
      <c r="P47" s="4">
        <v>9380802</v>
      </c>
      <c r="Q47" s="5" t="s">
        <v>23</v>
      </c>
      <c r="R47" s="4">
        <v>0</v>
      </c>
      <c r="S47" s="4">
        <v>0</v>
      </c>
      <c r="T47" s="4">
        <v>4686398</v>
      </c>
      <c r="U47" s="4">
        <v>0</v>
      </c>
    </row>
    <row r="48" spans="1:21" x14ac:dyDescent="0.35">
      <c r="A48" s="3">
        <f t="shared" si="2"/>
        <v>47</v>
      </c>
      <c r="B48" s="3" t="s">
        <v>117</v>
      </c>
      <c r="C48" s="3" t="s">
        <v>118</v>
      </c>
      <c r="D48" s="3" t="s">
        <v>38</v>
      </c>
      <c r="E48" s="3" t="s">
        <v>119</v>
      </c>
      <c r="F48" s="19">
        <v>-2.9906896978046202E-2</v>
      </c>
      <c r="G48" s="4">
        <v>992667</v>
      </c>
      <c r="H48" s="4">
        <v>1874334</v>
      </c>
      <c r="I48" s="4">
        <v>2867001</v>
      </c>
      <c r="J48" s="5">
        <v>-6.29289844538794E-3</v>
      </c>
      <c r="K48" s="4">
        <v>0</v>
      </c>
      <c r="L48" s="4">
        <v>3767409</v>
      </c>
      <c r="M48" s="4">
        <v>1855626</v>
      </c>
      <c r="N48" s="4">
        <f t="shared" si="3"/>
        <v>5623035</v>
      </c>
      <c r="O48" s="4">
        <v>841000</v>
      </c>
      <c r="P48" s="4">
        <v>9331036</v>
      </c>
      <c r="Q48" s="5">
        <v>-0.15082951468970085</v>
      </c>
      <c r="R48" s="4">
        <v>6807806</v>
      </c>
      <c r="S48" s="4">
        <v>10805138</v>
      </c>
      <c r="T48" s="4">
        <v>7449408</v>
      </c>
      <c r="U48" s="4">
        <v>3981000</v>
      </c>
    </row>
    <row r="49" spans="1:21" x14ac:dyDescent="0.35">
      <c r="A49" s="3">
        <f t="shared" si="2"/>
        <v>48</v>
      </c>
      <c r="B49" s="3" t="s">
        <v>318</v>
      </c>
      <c r="C49" s="3" t="s">
        <v>234</v>
      </c>
      <c r="D49" s="3" t="s">
        <v>25</v>
      </c>
      <c r="E49" s="3" t="s">
        <v>121</v>
      </c>
      <c r="F49" s="19">
        <v>-0.14081031794438201</v>
      </c>
      <c r="G49" s="4">
        <v>989450</v>
      </c>
      <c r="H49" s="4">
        <v>869330</v>
      </c>
      <c r="I49" s="4">
        <v>1858780</v>
      </c>
      <c r="J49" s="5" t="s">
        <v>23</v>
      </c>
      <c r="K49" s="4">
        <v>93658</v>
      </c>
      <c r="L49" s="4">
        <v>4582138</v>
      </c>
      <c r="M49" s="4">
        <v>1527393</v>
      </c>
      <c r="N49" s="4">
        <f t="shared" si="3"/>
        <v>6109531</v>
      </c>
      <c r="O49" s="4">
        <v>609129</v>
      </c>
      <c r="P49" s="4">
        <v>8671098</v>
      </c>
      <c r="Q49" s="5" t="s">
        <v>23</v>
      </c>
      <c r="R49" s="4">
        <v>2824531</v>
      </c>
      <c r="S49" s="4">
        <v>11287193</v>
      </c>
      <c r="T49" s="4">
        <v>15638954.879999999</v>
      </c>
      <c r="U49" s="4">
        <v>1625862</v>
      </c>
    </row>
    <row r="50" spans="1:21" x14ac:dyDescent="0.35">
      <c r="A50" s="3">
        <f t="shared" si="2"/>
        <v>49</v>
      </c>
      <c r="B50" s="3" t="s">
        <v>323</v>
      </c>
      <c r="C50" s="3" t="s">
        <v>263</v>
      </c>
      <c r="D50" s="3" t="s">
        <v>122</v>
      </c>
      <c r="E50" s="3" t="s">
        <v>123</v>
      </c>
      <c r="F50" s="19">
        <v>0.30238910136410502</v>
      </c>
      <c r="G50" s="4">
        <v>1083946.8063026795</v>
      </c>
      <c r="H50" s="4">
        <v>1842592.4154214514</v>
      </c>
      <c r="I50" s="4">
        <v>2926539.2217241311</v>
      </c>
      <c r="J50" s="5">
        <v>1.0688322444096809</v>
      </c>
      <c r="K50" s="4">
        <v>0</v>
      </c>
      <c r="L50" s="4">
        <v>0</v>
      </c>
      <c r="M50" s="4">
        <v>5708326.5701915575</v>
      </c>
      <c r="N50" s="4">
        <f t="shared" si="3"/>
        <v>5708326.5701915575</v>
      </c>
      <c r="O50" s="4">
        <v>0</v>
      </c>
      <c r="P50" s="4">
        <v>8634865.7919156887</v>
      </c>
      <c r="Q50" s="5">
        <v>0.50553790285973688</v>
      </c>
      <c r="R50" s="4">
        <v>27187838.352873497</v>
      </c>
      <c r="S50" s="4">
        <v>0</v>
      </c>
      <c r="T50" s="4">
        <v>275301933.30000001</v>
      </c>
      <c r="U50" s="4">
        <v>0</v>
      </c>
    </row>
    <row r="51" spans="1:21" x14ac:dyDescent="0.35">
      <c r="A51" s="3">
        <f t="shared" si="2"/>
        <v>50</v>
      </c>
      <c r="B51" s="3" t="s">
        <v>124</v>
      </c>
      <c r="C51" s="3" t="s">
        <v>235</v>
      </c>
      <c r="D51" s="3" t="s">
        <v>18</v>
      </c>
      <c r="E51" s="3" t="s">
        <v>125</v>
      </c>
      <c r="F51" s="19">
        <v>0.65411376171725299</v>
      </c>
      <c r="G51" s="4">
        <v>1400003</v>
      </c>
      <c r="H51" s="4">
        <v>2800000</v>
      </c>
      <c r="I51" s="4">
        <v>4200003</v>
      </c>
      <c r="J51" s="5">
        <v>0.15861832105290752</v>
      </c>
      <c r="K51" s="4">
        <v>193755</v>
      </c>
      <c r="L51" s="4">
        <v>4199973</v>
      </c>
      <c r="M51" s="4">
        <v>0</v>
      </c>
      <c r="N51" s="4">
        <f t="shared" si="3"/>
        <v>4199973</v>
      </c>
      <c r="O51" s="4">
        <v>0</v>
      </c>
      <c r="P51" s="4">
        <v>8593731</v>
      </c>
      <c r="Q51" s="5">
        <v>0.13558179576594709</v>
      </c>
      <c r="R51" s="4">
        <v>0</v>
      </c>
      <c r="S51" s="4">
        <v>24484446</v>
      </c>
      <c r="T51" s="4">
        <v>9293038</v>
      </c>
      <c r="U51" s="4">
        <v>0</v>
      </c>
    </row>
    <row r="52" spans="1:21" x14ac:dyDescent="0.35">
      <c r="A52" s="3">
        <f t="shared" si="2"/>
        <v>51</v>
      </c>
      <c r="B52" s="3" t="s">
        <v>126</v>
      </c>
      <c r="C52" s="3" t="s">
        <v>236</v>
      </c>
      <c r="D52" s="3" t="s">
        <v>56</v>
      </c>
      <c r="E52" s="3" t="s">
        <v>127</v>
      </c>
      <c r="F52" s="19">
        <v>2.5221526622252202E-2</v>
      </c>
      <c r="G52" s="4">
        <v>1132238</v>
      </c>
      <c r="H52" s="4">
        <v>1308615</v>
      </c>
      <c r="I52" s="4">
        <v>2440853</v>
      </c>
      <c r="J52" s="5">
        <v>0.11673742965640299</v>
      </c>
      <c r="K52" s="4">
        <v>35656</v>
      </c>
      <c r="L52" s="4">
        <v>4376325</v>
      </c>
      <c r="M52" s="4">
        <v>1458645</v>
      </c>
      <c r="N52" s="4">
        <f t="shared" si="3"/>
        <v>5834970</v>
      </c>
      <c r="O52" s="4">
        <v>261305</v>
      </c>
      <c r="P52" s="4">
        <v>8572784</v>
      </c>
      <c r="Q52" s="5">
        <v>3.9376043433507091E-2</v>
      </c>
      <c r="R52" s="4">
        <v>4126598</v>
      </c>
      <c r="S52" s="4">
        <v>8066533</v>
      </c>
      <c r="T52" s="4">
        <v>10864756</v>
      </c>
      <c r="U52" s="4">
        <v>5006278</v>
      </c>
    </row>
    <row r="53" spans="1:21" x14ac:dyDescent="0.35">
      <c r="A53" s="3">
        <f t="shared" si="2"/>
        <v>52</v>
      </c>
      <c r="B53" s="3" t="s">
        <v>137</v>
      </c>
      <c r="C53" s="3" t="s">
        <v>237</v>
      </c>
      <c r="D53" s="3" t="s">
        <v>18</v>
      </c>
      <c r="E53" s="3" t="s">
        <v>138</v>
      </c>
      <c r="F53" s="19">
        <v>1.7983546925477E-2</v>
      </c>
      <c r="G53" s="4">
        <v>1150074.460632181</v>
      </c>
      <c r="H53" s="4">
        <v>2911699.5512643605</v>
      </c>
      <c r="I53" s="4">
        <v>4061774.0118965413</v>
      </c>
      <c r="J53" s="5">
        <v>0.10480473037566829</v>
      </c>
      <c r="K53" s="4">
        <v>305514.96990421379</v>
      </c>
      <c r="L53" s="4">
        <v>3262254.2227394558</v>
      </c>
      <c r="M53" s="4">
        <v>815531.01254789077</v>
      </c>
      <c r="N53" s="4">
        <f t="shared" si="3"/>
        <v>4077785.2352873464</v>
      </c>
      <c r="O53" s="4">
        <v>30460.376206896479</v>
      </c>
      <c r="P53" s="4">
        <v>8475534.5932950005</v>
      </c>
      <c r="Q53" s="5">
        <v>-2.2343013303702586E-2</v>
      </c>
      <c r="R53" s="4">
        <v>2762651.9839271964</v>
      </c>
      <c r="S53" s="4">
        <v>13028579.800938666</v>
      </c>
      <c r="T53" s="4">
        <v>7309298.0700000003</v>
      </c>
      <c r="U53" s="4">
        <v>0</v>
      </c>
    </row>
    <row r="54" spans="1:21" x14ac:dyDescent="0.35">
      <c r="A54" s="3">
        <f t="shared" si="2"/>
        <v>53</v>
      </c>
      <c r="B54" s="3" t="s">
        <v>327</v>
      </c>
      <c r="C54" s="3" t="s">
        <v>299</v>
      </c>
      <c r="D54" s="3" t="s">
        <v>84</v>
      </c>
      <c r="E54" s="3" t="s">
        <v>128</v>
      </c>
      <c r="F54" s="19">
        <v>8.7499999999999994E-2</v>
      </c>
      <c r="G54" s="4">
        <v>787500</v>
      </c>
      <c r="H54" s="4">
        <v>1759885</v>
      </c>
      <c r="I54" s="4">
        <v>2547385</v>
      </c>
      <c r="J54" s="5">
        <v>-0.28615684241498651</v>
      </c>
      <c r="K54" s="4">
        <v>169670</v>
      </c>
      <c r="L54" s="4">
        <v>3528153</v>
      </c>
      <c r="M54" s="4">
        <v>1763793</v>
      </c>
      <c r="N54" s="4">
        <f t="shared" si="3"/>
        <v>5291946</v>
      </c>
      <c r="O54" s="4">
        <v>0</v>
      </c>
      <c r="P54" s="4">
        <v>8009001</v>
      </c>
      <c r="Q54" s="5">
        <v>-4.9202375984676139E-2</v>
      </c>
      <c r="R54" s="4">
        <v>34486065</v>
      </c>
      <c r="S54" s="4">
        <v>11602352</v>
      </c>
      <c r="T54" s="4">
        <v>60758026.079999998</v>
      </c>
      <c r="U54" s="4">
        <v>0</v>
      </c>
    </row>
    <row r="55" spans="1:21" x14ac:dyDescent="0.35">
      <c r="A55" s="3">
        <f t="shared" si="2"/>
        <v>54</v>
      </c>
      <c r="B55" s="3" t="s">
        <v>129</v>
      </c>
      <c r="C55" s="3" t="s">
        <v>264</v>
      </c>
      <c r="D55" s="3" t="s">
        <v>25</v>
      </c>
      <c r="E55" s="3" t="s">
        <v>130</v>
      </c>
      <c r="F55" s="19">
        <v>0.86523648931765607</v>
      </c>
      <c r="G55" s="4">
        <v>1169200</v>
      </c>
      <c r="H55" s="4">
        <v>1738000</v>
      </c>
      <c r="I55" s="4">
        <v>2907200</v>
      </c>
      <c r="J55" s="5">
        <v>3.3597610836562763E-2</v>
      </c>
      <c r="K55" s="4">
        <v>0</v>
      </c>
      <c r="L55" s="4">
        <v>4326800</v>
      </c>
      <c r="M55" s="4">
        <v>0</v>
      </c>
      <c r="N55" s="4">
        <f t="shared" si="3"/>
        <v>4326800</v>
      </c>
      <c r="O55" s="4">
        <v>740000</v>
      </c>
      <c r="P55" s="4">
        <v>7974000</v>
      </c>
      <c r="Q55" s="5">
        <v>7.8908621824803404E-2</v>
      </c>
      <c r="R55" s="4">
        <v>31186579</v>
      </c>
      <c r="S55" s="4">
        <v>10068306</v>
      </c>
      <c r="T55" s="4">
        <v>26325104.09</v>
      </c>
      <c r="U55" s="4">
        <v>9313400</v>
      </c>
    </row>
    <row r="56" spans="1:21" x14ac:dyDescent="0.35">
      <c r="A56" s="3">
        <f t="shared" si="2"/>
        <v>55</v>
      </c>
      <c r="B56" s="3" t="s">
        <v>313</v>
      </c>
      <c r="C56" s="3" t="s">
        <v>265</v>
      </c>
      <c r="D56" s="3" t="s">
        <v>18</v>
      </c>
      <c r="E56" s="3" t="s">
        <v>131</v>
      </c>
      <c r="F56" s="19">
        <v>0.254767183993377</v>
      </c>
      <c r="G56" s="4">
        <v>1266600</v>
      </c>
      <c r="H56" s="4">
        <v>1312200</v>
      </c>
      <c r="I56" s="4">
        <v>2578800</v>
      </c>
      <c r="J56" s="5">
        <v>-6.4771161238848185E-2</v>
      </c>
      <c r="K56" s="4">
        <v>235500</v>
      </c>
      <c r="L56" s="4">
        <v>3744900</v>
      </c>
      <c r="M56" s="4">
        <v>1274300</v>
      </c>
      <c r="N56" s="4">
        <f t="shared" si="3"/>
        <v>5019200</v>
      </c>
      <c r="O56" s="4">
        <v>0</v>
      </c>
      <c r="P56" s="4">
        <v>7833500</v>
      </c>
      <c r="Q56" s="5">
        <v>0.16134436339915803</v>
      </c>
      <c r="R56" s="4">
        <v>12263964</v>
      </c>
      <c r="S56" s="4">
        <v>16952723</v>
      </c>
      <c r="T56" s="4">
        <v>11126159.9</v>
      </c>
      <c r="U56" s="4">
        <v>0</v>
      </c>
    </row>
    <row r="57" spans="1:21" x14ac:dyDescent="0.35">
      <c r="A57" s="3">
        <f t="shared" si="2"/>
        <v>56</v>
      </c>
      <c r="B57" s="3" t="s">
        <v>309</v>
      </c>
      <c r="C57" s="3" t="s">
        <v>266</v>
      </c>
      <c r="D57" s="3" t="s">
        <v>38</v>
      </c>
      <c r="E57" s="3" t="s">
        <v>132</v>
      </c>
      <c r="F57" s="19">
        <v>0.25873798636206502</v>
      </c>
      <c r="G57" s="4">
        <v>488147.05459769996</v>
      </c>
      <c r="H57" s="4">
        <v>0</v>
      </c>
      <c r="I57" s="4">
        <v>488147.05459769996</v>
      </c>
      <c r="J57" s="5">
        <v>-0.4950467452059738</v>
      </c>
      <c r="K57" s="4">
        <v>0</v>
      </c>
      <c r="L57" s="4">
        <v>7329293.7141982578</v>
      </c>
      <c r="M57" s="4">
        <v>0</v>
      </c>
      <c r="N57" s="4">
        <f t="shared" si="3"/>
        <v>7329293.7141982578</v>
      </c>
      <c r="O57" s="4">
        <v>0</v>
      </c>
      <c r="P57" s="4">
        <v>7817440.7687959578</v>
      </c>
      <c r="Q57" s="5">
        <v>-0.22895392785803237</v>
      </c>
      <c r="R57" s="4">
        <v>0</v>
      </c>
      <c r="S57" s="4">
        <v>35589445.352769263</v>
      </c>
      <c r="T57" s="4">
        <v>3915516438.6500001</v>
      </c>
      <c r="U57" s="4">
        <v>0</v>
      </c>
    </row>
    <row r="58" spans="1:21" x14ac:dyDescent="0.35">
      <c r="A58" s="3">
        <f t="shared" si="2"/>
        <v>57</v>
      </c>
      <c r="B58" s="3" t="s">
        <v>335</v>
      </c>
      <c r="C58" s="3" t="s">
        <v>267</v>
      </c>
      <c r="D58" s="3" t="s">
        <v>42</v>
      </c>
      <c r="E58" s="3" t="s">
        <v>133</v>
      </c>
      <c r="F58" s="19">
        <v>0.25192542114329297</v>
      </c>
      <c r="G58" s="4">
        <v>1248000</v>
      </c>
      <c r="H58" s="4">
        <v>2325400</v>
      </c>
      <c r="I58" s="4">
        <v>3573400</v>
      </c>
      <c r="J58" s="5">
        <v>0.2671631205673759</v>
      </c>
      <c r="K58" s="4">
        <v>0</v>
      </c>
      <c r="L58" s="4">
        <v>2714444</v>
      </c>
      <c r="M58" s="4">
        <v>904857</v>
      </c>
      <c r="N58" s="4">
        <f t="shared" si="3"/>
        <v>3619301</v>
      </c>
      <c r="O58" s="4">
        <v>404100</v>
      </c>
      <c r="P58" s="4">
        <v>7596801</v>
      </c>
      <c r="Q58" s="5">
        <v>0.13414865186248148</v>
      </c>
      <c r="R58" s="4">
        <v>8671947</v>
      </c>
      <c r="S58" s="4">
        <v>11954575</v>
      </c>
      <c r="T58" s="4">
        <v>23978371</v>
      </c>
      <c r="U58" s="4">
        <v>0</v>
      </c>
    </row>
    <row r="59" spans="1:21" x14ac:dyDescent="0.35">
      <c r="A59" s="3">
        <f t="shared" si="2"/>
        <v>58</v>
      </c>
      <c r="B59" s="3" t="s">
        <v>334</v>
      </c>
      <c r="C59" s="3" t="s">
        <v>238</v>
      </c>
      <c r="D59" s="3" t="s">
        <v>18</v>
      </c>
      <c r="E59" s="3" t="s">
        <v>184</v>
      </c>
      <c r="F59" s="19">
        <v>0.110916583940147</v>
      </c>
      <c r="G59" s="4">
        <v>1161540.0586505719</v>
      </c>
      <c r="H59" s="4">
        <v>2706287.2706896486</v>
      </c>
      <c r="I59" s="4">
        <v>3867827.3293402204</v>
      </c>
      <c r="J59" s="5" t="s">
        <v>23</v>
      </c>
      <c r="K59" s="4">
        <v>63858.746819731648</v>
      </c>
      <c r="L59" s="4">
        <v>3559813.0465164664</v>
      </c>
      <c r="M59" s="4">
        <v>0</v>
      </c>
      <c r="N59" s="4">
        <f t="shared" si="3"/>
        <v>3559813.0465164664</v>
      </c>
      <c r="O59" s="4">
        <v>0</v>
      </c>
      <c r="P59" s="4">
        <v>7491499.1226764191</v>
      </c>
      <c r="Q59" s="5" t="s">
        <v>23</v>
      </c>
      <c r="R59" s="4">
        <v>0</v>
      </c>
      <c r="S59" s="4">
        <v>6298318.0228095632</v>
      </c>
      <c r="T59" s="4">
        <v>47325539.82</v>
      </c>
      <c r="U59" s="4">
        <v>0</v>
      </c>
    </row>
    <row r="60" spans="1:21" x14ac:dyDescent="0.35">
      <c r="A60" s="3">
        <f t="shared" si="2"/>
        <v>59</v>
      </c>
      <c r="B60" s="3" t="s">
        <v>213</v>
      </c>
      <c r="C60" s="3" t="s">
        <v>268</v>
      </c>
      <c r="D60" s="3" t="s">
        <v>42</v>
      </c>
      <c r="E60" s="3" t="s">
        <v>134</v>
      </c>
      <c r="F60" s="19">
        <v>0.35605537469999299</v>
      </c>
      <c r="G60" s="4">
        <v>1126297.1430340968</v>
      </c>
      <c r="H60" s="4">
        <v>1351556.8319860122</v>
      </c>
      <c r="I60" s="4">
        <v>2477853.9750201087</v>
      </c>
      <c r="J60" s="5" t="s">
        <v>23</v>
      </c>
      <c r="K60" s="4">
        <v>4997965.8642626312</v>
      </c>
      <c r="L60" s="4">
        <v>0</v>
      </c>
      <c r="M60" s="4">
        <v>0</v>
      </c>
      <c r="N60" s="4">
        <f t="shared" si="3"/>
        <v>0</v>
      </c>
      <c r="O60" s="4">
        <v>0</v>
      </c>
      <c r="P60" s="4">
        <v>7475819.8392827399</v>
      </c>
      <c r="Q60" s="5" t="s">
        <v>23</v>
      </c>
      <c r="R60" s="4">
        <v>1697033.4723678119</v>
      </c>
      <c r="S60" s="4">
        <v>3582685.6649066964</v>
      </c>
      <c r="T60" s="4" t="s">
        <v>23</v>
      </c>
      <c r="U60" s="4">
        <v>0</v>
      </c>
    </row>
    <row r="61" spans="1:21" x14ac:dyDescent="0.35">
      <c r="A61" s="3">
        <f t="shared" si="2"/>
        <v>60</v>
      </c>
      <c r="B61" s="3" t="s">
        <v>135</v>
      </c>
      <c r="C61" s="3" t="s">
        <v>239</v>
      </c>
      <c r="D61" s="3" t="s">
        <v>38</v>
      </c>
      <c r="E61" s="3" t="s">
        <v>136</v>
      </c>
      <c r="F61" s="19">
        <v>-1.6724456096819499E-2</v>
      </c>
      <c r="G61" s="4">
        <v>1200000</v>
      </c>
      <c r="H61" s="4">
        <v>2585250</v>
      </c>
      <c r="I61" s="4">
        <v>3785250</v>
      </c>
      <c r="J61" s="5">
        <v>1.2640449438202195E-2</v>
      </c>
      <c r="K61" s="4">
        <v>109958</v>
      </c>
      <c r="L61" s="4">
        <v>2175000</v>
      </c>
      <c r="M61" s="4">
        <v>900000</v>
      </c>
      <c r="N61" s="4">
        <f t="shared" si="3"/>
        <v>3075000</v>
      </c>
      <c r="O61" s="4">
        <v>450660</v>
      </c>
      <c r="P61" s="4">
        <v>7420868</v>
      </c>
      <c r="Q61" s="5">
        <v>4.3213655672077911E-2</v>
      </c>
      <c r="R61" s="4">
        <v>1586952</v>
      </c>
      <c r="S61" s="4">
        <v>4583314</v>
      </c>
      <c r="T61" s="4">
        <v>3047174</v>
      </c>
      <c r="U61" s="4">
        <v>0</v>
      </c>
    </row>
    <row r="62" spans="1:21" x14ac:dyDescent="0.35">
      <c r="A62" s="3">
        <f t="shared" si="2"/>
        <v>61</v>
      </c>
      <c r="B62" s="3" t="s">
        <v>214</v>
      </c>
      <c r="C62" s="3" t="s">
        <v>284</v>
      </c>
      <c r="D62" s="3" t="s">
        <v>25</v>
      </c>
      <c r="E62" s="3" t="s">
        <v>139</v>
      </c>
      <c r="F62" s="19">
        <v>0.21030403303485901</v>
      </c>
      <c r="G62" s="4">
        <v>678892</v>
      </c>
      <c r="H62" s="4">
        <v>1364573</v>
      </c>
      <c r="I62" s="4">
        <v>2043465</v>
      </c>
      <c r="J62" s="5">
        <v>1.2179549412643542E-2</v>
      </c>
      <c r="K62" s="4">
        <v>118236</v>
      </c>
      <c r="L62" s="4">
        <v>4544028</v>
      </c>
      <c r="M62" s="4">
        <v>500000</v>
      </c>
      <c r="N62" s="4">
        <f t="shared" si="3"/>
        <v>5044028</v>
      </c>
      <c r="O62" s="4">
        <v>0</v>
      </c>
      <c r="P62" s="4">
        <v>7205729</v>
      </c>
      <c r="Q62" s="5">
        <v>-0.2017192596072036</v>
      </c>
      <c r="R62" s="4">
        <v>48490625</v>
      </c>
      <c r="S62" s="4">
        <v>35075636</v>
      </c>
      <c r="T62" s="4">
        <v>104365673.11</v>
      </c>
      <c r="U62" s="4">
        <v>0</v>
      </c>
    </row>
    <row r="63" spans="1:21" x14ac:dyDescent="0.35">
      <c r="A63" s="3">
        <f t="shared" si="2"/>
        <v>62</v>
      </c>
      <c r="B63" s="3" t="s">
        <v>140</v>
      </c>
      <c r="C63" s="3" t="s">
        <v>240</v>
      </c>
      <c r="D63" s="3" t="s">
        <v>21</v>
      </c>
      <c r="E63" s="3" t="s">
        <v>141</v>
      </c>
      <c r="F63" s="19">
        <v>-0.230495611615221</v>
      </c>
      <c r="G63" s="4">
        <v>1270816</v>
      </c>
      <c r="H63" s="4">
        <v>0</v>
      </c>
      <c r="I63" s="4">
        <v>1270816</v>
      </c>
      <c r="J63" s="5">
        <v>-0.62241812180041411</v>
      </c>
      <c r="K63" s="4">
        <v>456</v>
      </c>
      <c r="L63" s="4">
        <v>0</v>
      </c>
      <c r="M63" s="4">
        <v>5082817</v>
      </c>
      <c r="N63" s="4">
        <f t="shared" si="3"/>
        <v>5082817</v>
      </c>
      <c r="O63" s="4">
        <v>541000</v>
      </c>
      <c r="P63" s="4">
        <v>6895089</v>
      </c>
      <c r="Q63" s="5">
        <v>-0.19320600466963289</v>
      </c>
      <c r="R63" s="4">
        <v>27352301</v>
      </c>
      <c r="S63" s="4">
        <v>0</v>
      </c>
      <c r="T63" s="4">
        <v>84869694</v>
      </c>
      <c r="U63" s="4">
        <v>15008000</v>
      </c>
    </row>
    <row r="64" spans="1:21" x14ac:dyDescent="0.35">
      <c r="A64" s="3">
        <f t="shared" si="2"/>
        <v>63</v>
      </c>
      <c r="B64" s="3" t="s">
        <v>142</v>
      </c>
      <c r="C64" s="3" t="s">
        <v>285</v>
      </c>
      <c r="D64" s="3" t="s">
        <v>84</v>
      </c>
      <c r="E64" s="3" t="s">
        <v>143</v>
      </c>
      <c r="F64" s="19">
        <v>-0.14911365050800898</v>
      </c>
      <c r="G64" s="4">
        <v>1300007</v>
      </c>
      <c r="H64" s="4">
        <v>1107755</v>
      </c>
      <c r="I64" s="4">
        <v>2407762</v>
      </c>
      <c r="J64" s="5">
        <v>-0.3912498688453715</v>
      </c>
      <c r="K64" s="4">
        <v>183029</v>
      </c>
      <c r="L64" s="4">
        <v>2925000</v>
      </c>
      <c r="M64" s="4">
        <v>975000</v>
      </c>
      <c r="N64" s="4">
        <f t="shared" si="3"/>
        <v>3900000</v>
      </c>
      <c r="O64" s="4">
        <v>277000</v>
      </c>
      <c r="P64" s="4">
        <v>6767791</v>
      </c>
      <c r="Q64" s="5">
        <v>-0.2177126288175687</v>
      </c>
      <c r="R64" s="4">
        <v>8003471</v>
      </c>
      <c r="S64" s="4">
        <v>4512960</v>
      </c>
      <c r="T64" s="4">
        <v>17409832</v>
      </c>
      <c r="U64" s="4">
        <v>2072000</v>
      </c>
    </row>
    <row r="65" spans="1:21" x14ac:dyDescent="0.35">
      <c r="A65" s="3">
        <f t="shared" si="2"/>
        <v>64</v>
      </c>
      <c r="B65" s="3" t="s">
        <v>144</v>
      </c>
      <c r="C65" s="3" t="s">
        <v>269</v>
      </c>
      <c r="D65" s="3" t="s">
        <v>38</v>
      </c>
      <c r="E65" s="3" t="s">
        <v>145</v>
      </c>
      <c r="F65" s="19">
        <v>0.19392722998805698</v>
      </c>
      <c r="G65" s="4">
        <v>878846</v>
      </c>
      <c r="H65" s="4">
        <v>1069589</v>
      </c>
      <c r="I65" s="4">
        <v>1948435</v>
      </c>
      <c r="J65" s="5" t="s">
        <v>23</v>
      </c>
      <c r="K65" s="4">
        <v>0</v>
      </c>
      <c r="L65" s="4">
        <v>4500000</v>
      </c>
      <c r="M65" s="4">
        <v>0</v>
      </c>
      <c r="N65" s="4">
        <f t="shared" si="3"/>
        <v>4500000</v>
      </c>
      <c r="O65" s="4">
        <v>0</v>
      </c>
      <c r="P65" s="4">
        <v>6448435</v>
      </c>
      <c r="Q65" s="5" t="s">
        <v>23</v>
      </c>
      <c r="R65" s="4">
        <v>0</v>
      </c>
      <c r="S65" s="4">
        <v>5218921</v>
      </c>
      <c r="T65" s="4">
        <v>4396084</v>
      </c>
      <c r="U65" s="4">
        <v>0</v>
      </c>
    </row>
    <row r="66" spans="1:21" x14ac:dyDescent="0.35">
      <c r="A66" s="3">
        <f t="shared" ref="A66:A101" si="4">RANK(P66,$P$2:$P$101)</f>
        <v>65</v>
      </c>
      <c r="B66" s="3" t="s">
        <v>146</v>
      </c>
      <c r="C66" s="3" t="s">
        <v>270</v>
      </c>
      <c r="D66" s="3" t="s">
        <v>25</v>
      </c>
      <c r="E66" s="3" t="s">
        <v>147</v>
      </c>
      <c r="F66" s="19">
        <v>0.49355710102899503</v>
      </c>
      <c r="G66" s="4">
        <v>1134000</v>
      </c>
      <c r="H66" s="4">
        <v>1587600</v>
      </c>
      <c r="I66" s="4">
        <v>2721600</v>
      </c>
      <c r="J66" s="5">
        <v>0.15696380322093018</v>
      </c>
      <c r="K66" s="4">
        <v>139950</v>
      </c>
      <c r="L66" s="4">
        <v>2211290</v>
      </c>
      <c r="M66" s="4">
        <v>1190699</v>
      </c>
      <c r="N66" s="4">
        <f t="shared" ref="N66:N97" si="5">L66+M66</f>
        <v>3401989</v>
      </c>
      <c r="O66" s="4">
        <v>0</v>
      </c>
      <c r="P66" s="4">
        <v>6263539</v>
      </c>
      <c r="Q66" s="5">
        <v>0.11224741299983343</v>
      </c>
      <c r="R66" s="4">
        <v>10830434</v>
      </c>
      <c r="S66" s="4">
        <v>8465293</v>
      </c>
      <c r="T66" s="4">
        <v>30195457.48</v>
      </c>
      <c r="U66" s="4">
        <v>0</v>
      </c>
    </row>
    <row r="67" spans="1:21" x14ac:dyDescent="0.35">
      <c r="A67" s="3">
        <f t="shared" si="4"/>
        <v>66</v>
      </c>
      <c r="B67" s="3" t="s">
        <v>148</v>
      </c>
      <c r="C67" s="3" t="s">
        <v>271</v>
      </c>
      <c r="D67" s="3" t="s">
        <v>42</v>
      </c>
      <c r="E67" s="3" t="s">
        <v>149</v>
      </c>
      <c r="F67" s="19">
        <v>-8.67302329975915E-2</v>
      </c>
      <c r="G67" s="4">
        <v>1300000</v>
      </c>
      <c r="H67" s="4">
        <v>800000</v>
      </c>
      <c r="I67" s="4">
        <v>2100000</v>
      </c>
      <c r="J67" s="5">
        <v>-7.6923076923076872E-2</v>
      </c>
      <c r="K67" s="4">
        <v>510558</v>
      </c>
      <c r="L67" s="4">
        <v>3500000</v>
      </c>
      <c r="M67" s="4">
        <v>0</v>
      </c>
      <c r="N67" s="4">
        <f t="shared" si="5"/>
        <v>3500000</v>
      </c>
      <c r="O67" s="4">
        <v>0</v>
      </c>
      <c r="P67" s="4">
        <v>6110558</v>
      </c>
      <c r="Q67" s="5">
        <v>-0.21295514666162452</v>
      </c>
      <c r="R67" s="4">
        <v>0</v>
      </c>
      <c r="S67" s="4">
        <v>9514840</v>
      </c>
      <c r="T67" s="4">
        <v>12343864.32</v>
      </c>
      <c r="U67" s="4">
        <v>0</v>
      </c>
    </row>
    <row r="68" spans="1:21" x14ac:dyDescent="0.35">
      <c r="A68" s="3">
        <f t="shared" si="4"/>
        <v>67</v>
      </c>
      <c r="B68" s="3" t="s">
        <v>329</v>
      </c>
      <c r="C68" s="3" t="s">
        <v>241</v>
      </c>
      <c r="D68" s="3" t="s">
        <v>84</v>
      </c>
      <c r="E68" s="3" t="s">
        <v>150</v>
      </c>
      <c r="F68" s="19">
        <v>2.5729133903760002E-2</v>
      </c>
      <c r="G68" s="4">
        <v>1061923</v>
      </c>
      <c r="H68" s="4">
        <v>1498000</v>
      </c>
      <c r="I68" s="4">
        <v>2559923</v>
      </c>
      <c r="J68" s="5">
        <v>1.694374582633329E-2</v>
      </c>
      <c r="K68" s="4">
        <v>5477</v>
      </c>
      <c r="L68" s="4">
        <v>2136672</v>
      </c>
      <c r="M68" s="4">
        <v>1040295</v>
      </c>
      <c r="N68" s="4">
        <f t="shared" si="5"/>
        <v>3176967</v>
      </c>
      <c r="O68" s="4">
        <v>368000</v>
      </c>
      <c r="P68" s="4">
        <v>6110367</v>
      </c>
      <c r="Q68" s="5">
        <v>0.13997810477989669</v>
      </c>
      <c r="R68" s="4">
        <v>12752171</v>
      </c>
      <c r="S68" s="4">
        <v>4950497</v>
      </c>
      <c r="T68" s="4">
        <v>19342632</v>
      </c>
      <c r="U68" s="4">
        <v>11307000</v>
      </c>
    </row>
    <row r="69" spans="1:21" x14ac:dyDescent="0.35">
      <c r="A69" s="3">
        <f t="shared" si="4"/>
        <v>68</v>
      </c>
      <c r="B69" s="3" t="s">
        <v>151</v>
      </c>
      <c r="C69" s="3" t="s">
        <v>301</v>
      </c>
      <c r="D69" s="3" t="s">
        <v>38</v>
      </c>
      <c r="E69" s="3" t="s">
        <v>152</v>
      </c>
      <c r="F69" s="19">
        <v>0.17929539732303201</v>
      </c>
      <c r="G69" s="4">
        <v>1019200</v>
      </c>
      <c r="H69" s="4">
        <v>1222798</v>
      </c>
      <c r="I69" s="4">
        <v>2241998</v>
      </c>
      <c r="J69" s="5">
        <v>9.9379159145817964E-2</v>
      </c>
      <c r="K69" s="4">
        <v>0</v>
      </c>
      <c r="L69" s="4">
        <v>1528833</v>
      </c>
      <c r="M69" s="4">
        <v>752000</v>
      </c>
      <c r="N69" s="4">
        <f t="shared" si="5"/>
        <v>2280833</v>
      </c>
      <c r="O69" s="4">
        <v>1576803</v>
      </c>
      <c r="P69" s="4">
        <v>6099634</v>
      </c>
      <c r="Q69" s="5">
        <v>0.16707108425113359</v>
      </c>
      <c r="R69" s="4">
        <v>9636454</v>
      </c>
      <c r="S69" s="4">
        <v>3604345</v>
      </c>
      <c r="T69" s="4">
        <v>8995332.3900000006</v>
      </c>
      <c r="U69" s="4">
        <v>23256630</v>
      </c>
    </row>
    <row r="70" spans="1:21" x14ac:dyDescent="0.35">
      <c r="A70" s="3">
        <f t="shared" si="4"/>
        <v>69</v>
      </c>
      <c r="B70" s="3" t="s">
        <v>153</v>
      </c>
      <c r="C70" s="3" t="s">
        <v>300</v>
      </c>
      <c r="D70" s="3" t="s">
        <v>21</v>
      </c>
      <c r="E70" s="3" t="s">
        <v>154</v>
      </c>
      <c r="F70" s="19">
        <v>3.7556937371104902E-2</v>
      </c>
      <c r="G70" s="4">
        <v>1300000</v>
      </c>
      <c r="H70" s="4">
        <v>0</v>
      </c>
      <c r="I70" s="4">
        <v>1300000</v>
      </c>
      <c r="J70" s="5">
        <v>-0.41807738138402684</v>
      </c>
      <c r="K70" s="4">
        <v>189913</v>
      </c>
      <c r="L70" s="4">
        <v>2729922</v>
      </c>
      <c r="M70" s="4">
        <v>1819979</v>
      </c>
      <c r="N70" s="4">
        <f t="shared" si="5"/>
        <v>4549901</v>
      </c>
      <c r="O70" s="4">
        <v>0</v>
      </c>
      <c r="P70" s="4">
        <v>6039814</v>
      </c>
      <c r="Q70" s="5">
        <v>-6.9753823714461038E-2</v>
      </c>
      <c r="R70" s="4">
        <v>2884739</v>
      </c>
      <c r="S70" s="4">
        <v>5569416</v>
      </c>
      <c r="T70" s="4">
        <v>3146650</v>
      </c>
      <c r="U70" s="4">
        <v>0</v>
      </c>
    </row>
    <row r="71" spans="1:21" x14ac:dyDescent="0.35">
      <c r="A71" s="3">
        <f t="shared" si="4"/>
        <v>70</v>
      </c>
      <c r="B71" s="3" t="s">
        <v>155</v>
      </c>
      <c r="C71" s="3" t="s">
        <v>286</v>
      </c>
      <c r="D71" s="3" t="s">
        <v>25</v>
      </c>
      <c r="E71" s="3" t="s">
        <v>156</v>
      </c>
      <c r="F71" s="19">
        <v>0.11715218950063001</v>
      </c>
      <c r="G71" s="4">
        <v>660000</v>
      </c>
      <c r="H71" s="4">
        <v>1400000</v>
      </c>
      <c r="I71" s="4">
        <v>2060000</v>
      </c>
      <c r="J71" s="5">
        <v>6.7357512953367893E-2</v>
      </c>
      <c r="K71" s="4">
        <v>86123</v>
      </c>
      <c r="L71" s="4">
        <v>3750022</v>
      </c>
      <c r="M71" s="4">
        <v>0</v>
      </c>
      <c r="N71" s="4">
        <f t="shared" si="5"/>
        <v>3750022</v>
      </c>
      <c r="O71" s="4">
        <v>0</v>
      </c>
      <c r="P71" s="4">
        <v>5896145</v>
      </c>
      <c r="Q71" s="5">
        <v>0.12048808446478443</v>
      </c>
      <c r="R71" s="4">
        <v>1457953</v>
      </c>
      <c r="S71" s="4">
        <v>17345752</v>
      </c>
      <c r="T71" s="4">
        <v>3703035</v>
      </c>
      <c r="U71" s="4">
        <v>0</v>
      </c>
    </row>
    <row r="72" spans="1:21" x14ac:dyDescent="0.35">
      <c r="A72" s="3">
        <f t="shared" si="4"/>
        <v>71</v>
      </c>
      <c r="B72" s="3" t="s">
        <v>157</v>
      </c>
      <c r="C72" s="3" t="s">
        <v>287</v>
      </c>
      <c r="D72" s="3" t="s">
        <v>42</v>
      </c>
      <c r="E72" s="3" t="s">
        <v>158</v>
      </c>
      <c r="F72" s="19">
        <v>-0.61410218389764093</v>
      </c>
      <c r="G72" s="4">
        <v>1403771.64439674</v>
      </c>
      <c r="H72" s="4">
        <v>820087.05172413599</v>
      </c>
      <c r="I72" s="4">
        <v>2223858.6961208759</v>
      </c>
      <c r="J72" s="5" t="s">
        <v>23</v>
      </c>
      <c r="K72" s="4">
        <v>525326.93772681861</v>
      </c>
      <c r="L72" s="4">
        <v>3124141.1494252798</v>
      </c>
      <c r="M72" s="4">
        <v>0</v>
      </c>
      <c r="N72" s="4">
        <f t="shared" si="5"/>
        <v>3124141.1494252798</v>
      </c>
      <c r="O72" s="4">
        <v>8548.4312201149223</v>
      </c>
      <c r="P72" s="4">
        <v>5881875.2144930894</v>
      </c>
      <c r="Q72" s="5" t="s">
        <v>23</v>
      </c>
      <c r="R72" s="4">
        <v>0</v>
      </c>
      <c r="S72" s="4">
        <v>5714397.8178252736</v>
      </c>
      <c r="T72" s="4">
        <v>2550346.75</v>
      </c>
      <c r="U72" s="4">
        <v>0</v>
      </c>
    </row>
    <row r="73" spans="1:21" x14ac:dyDescent="0.35">
      <c r="A73" s="3">
        <f t="shared" si="4"/>
        <v>72</v>
      </c>
      <c r="B73" s="3" t="s">
        <v>317</v>
      </c>
      <c r="C73" s="3" t="s">
        <v>242</v>
      </c>
      <c r="D73" s="3" t="s">
        <v>42</v>
      </c>
      <c r="E73" s="3" t="s">
        <v>159</v>
      </c>
      <c r="F73" s="19">
        <v>4.8318726304139997E-2</v>
      </c>
      <c r="G73" s="4">
        <v>1854091</v>
      </c>
      <c r="H73" s="4">
        <v>1346239</v>
      </c>
      <c r="I73" s="4">
        <v>3200330</v>
      </c>
      <c r="J73" s="5">
        <v>-0.19200786297260453</v>
      </c>
      <c r="K73" s="4">
        <v>0</v>
      </c>
      <c r="L73" s="4">
        <v>2071427</v>
      </c>
      <c r="M73" s="4">
        <v>0</v>
      </c>
      <c r="N73" s="4">
        <f t="shared" si="5"/>
        <v>2071427</v>
      </c>
      <c r="O73" s="4">
        <v>466495</v>
      </c>
      <c r="P73" s="4">
        <v>5738252</v>
      </c>
      <c r="Q73" s="5">
        <v>-6.9932252937494388E-2</v>
      </c>
      <c r="R73" s="4">
        <v>0</v>
      </c>
      <c r="S73" s="4">
        <v>20128727</v>
      </c>
      <c r="T73" s="4">
        <v>39558166</v>
      </c>
      <c r="U73" s="4">
        <v>0</v>
      </c>
    </row>
    <row r="74" spans="1:21" x14ac:dyDescent="0.35">
      <c r="A74" s="3">
        <f t="shared" si="4"/>
        <v>73</v>
      </c>
      <c r="B74" s="3" t="s">
        <v>160</v>
      </c>
      <c r="C74" s="3" t="s">
        <v>288</v>
      </c>
      <c r="D74" s="3" t="s">
        <v>42</v>
      </c>
      <c r="E74" s="3" t="s">
        <v>161</v>
      </c>
      <c r="F74" s="19">
        <v>0.20093457943820098</v>
      </c>
      <c r="G74" s="4">
        <v>1150725.3233716448</v>
      </c>
      <c r="H74" s="4">
        <v>1553479.1865517204</v>
      </c>
      <c r="I74" s="4">
        <v>2704204.509923365</v>
      </c>
      <c r="J74" s="5">
        <v>0.28831007751937965</v>
      </c>
      <c r="K74" s="4">
        <v>35866.44212088114</v>
      </c>
      <c r="L74" s="4">
        <v>1864175.0238620644</v>
      </c>
      <c r="M74" s="4">
        <v>1097025.2421894609</v>
      </c>
      <c r="N74" s="4">
        <f t="shared" si="5"/>
        <v>2961200.2660515253</v>
      </c>
      <c r="O74" s="4">
        <v>0</v>
      </c>
      <c r="P74" s="4">
        <v>5701271.218095772</v>
      </c>
      <c r="Q74" s="5">
        <v>0.23109762644822873</v>
      </c>
      <c r="R74" s="4">
        <v>6823479.6414005579</v>
      </c>
      <c r="S74" s="4">
        <v>5854912.5746480701</v>
      </c>
      <c r="T74" s="4">
        <v>8380692.8999999994</v>
      </c>
      <c r="U74" s="4">
        <v>0</v>
      </c>
    </row>
    <row r="75" spans="1:21" x14ac:dyDescent="0.35">
      <c r="A75" s="3">
        <f t="shared" si="4"/>
        <v>74</v>
      </c>
      <c r="B75" s="3" t="s">
        <v>162</v>
      </c>
      <c r="C75" s="3" t="s">
        <v>272</v>
      </c>
      <c r="D75" s="3" t="s">
        <v>25</v>
      </c>
      <c r="E75" s="3" t="s">
        <v>163</v>
      </c>
      <c r="F75" s="19">
        <v>-3.5481293440746201E-2</v>
      </c>
      <c r="G75" s="4">
        <v>600000</v>
      </c>
      <c r="H75" s="4">
        <v>3500000</v>
      </c>
      <c r="I75" s="4">
        <v>4100000</v>
      </c>
      <c r="J75" s="5">
        <v>0</v>
      </c>
      <c r="K75" s="4">
        <v>574000</v>
      </c>
      <c r="L75" s="4">
        <v>357763</v>
      </c>
      <c r="M75" s="4">
        <v>652460</v>
      </c>
      <c r="N75" s="4">
        <f t="shared" si="5"/>
        <v>1010223</v>
      </c>
      <c r="O75" s="4">
        <v>0</v>
      </c>
      <c r="P75" s="4">
        <v>5684223</v>
      </c>
      <c r="Q75" s="5">
        <v>0.15529348160779488</v>
      </c>
      <c r="R75" s="4">
        <v>4874723</v>
      </c>
      <c r="S75" s="4">
        <v>461459</v>
      </c>
      <c r="T75" s="4">
        <v>992932855.37</v>
      </c>
      <c r="U75" s="4">
        <v>0</v>
      </c>
    </row>
    <row r="76" spans="1:21" x14ac:dyDescent="0.35">
      <c r="A76" s="3">
        <f t="shared" si="4"/>
        <v>75</v>
      </c>
      <c r="B76" s="3" t="s">
        <v>164</v>
      </c>
      <c r="C76" s="3" t="s">
        <v>243</v>
      </c>
      <c r="D76" s="3" t="s">
        <v>18</v>
      </c>
      <c r="E76" s="3" t="s">
        <v>165</v>
      </c>
      <c r="F76" s="19">
        <v>0.16907458095177202</v>
      </c>
      <c r="G76" s="4">
        <v>1000000</v>
      </c>
      <c r="H76" s="4">
        <v>1122480</v>
      </c>
      <c r="I76" s="4">
        <v>2122480</v>
      </c>
      <c r="J76" s="5" t="s">
        <v>23</v>
      </c>
      <c r="K76" s="4">
        <v>61769</v>
      </c>
      <c r="L76" s="4">
        <v>2560000</v>
      </c>
      <c r="M76" s="4">
        <v>640000</v>
      </c>
      <c r="N76" s="4">
        <f t="shared" si="5"/>
        <v>3200000</v>
      </c>
      <c r="O76" s="4">
        <v>178725</v>
      </c>
      <c r="P76" s="4">
        <v>5562974</v>
      </c>
      <c r="Q76" s="5" t="s">
        <v>23</v>
      </c>
      <c r="R76" s="4">
        <v>1923625</v>
      </c>
      <c r="S76" s="4">
        <v>3894769</v>
      </c>
      <c r="T76" s="4">
        <v>1757494</v>
      </c>
      <c r="U76" s="4">
        <v>0</v>
      </c>
    </row>
    <row r="77" spans="1:21" x14ac:dyDescent="0.35">
      <c r="A77" s="3">
        <f t="shared" si="4"/>
        <v>76</v>
      </c>
      <c r="B77" s="3" t="s">
        <v>311</v>
      </c>
      <c r="C77" s="3" t="s">
        <v>244</v>
      </c>
      <c r="D77" s="3" t="s">
        <v>42</v>
      </c>
      <c r="E77" s="3" t="s">
        <v>166</v>
      </c>
      <c r="F77" s="19">
        <v>0.31238624072000398</v>
      </c>
      <c r="G77" s="4">
        <v>983737.37548390566</v>
      </c>
      <c r="H77" s="4">
        <v>1475606.0632258586</v>
      </c>
      <c r="I77" s="4">
        <v>2459343.4387097643</v>
      </c>
      <c r="J77" s="5">
        <v>0.11876146566252443</v>
      </c>
      <c r="K77" s="4">
        <v>86258.838861110897</v>
      </c>
      <c r="L77" s="4">
        <v>2028957.8487885008</v>
      </c>
      <c r="M77" s="4">
        <v>676319.28292950033</v>
      </c>
      <c r="N77" s="4">
        <f t="shared" si="5"/>
        <v>2705277.1317180013</v>
      </c>
      <c r="O77" s="4">
        <v>295120.69195498014</v>
      </c>
      <c r="P77" s="4">
        <v>5546000.1012438573</v>
      </c>
      <c r="Q77" s="5">
        <v>0.1631529547176982</v>
      </c>
      <c r="R77" s="4">
        <v>11134432.547924303</v>
      </c>
      <c r="S77" s="4">
        <v>7444664.3416700969</v>
      </c>
      <c r="T77" s="4">
        <v>17405292.960000001</v>
      </c>
      <c r="U77" s="4">
        <v>0</v>
      </c>
    </row>
    <row r="78" spans="1:21" x14ac:dyDescent="0.35">
      <c r="A78" s="3">
        <f t="shared" si="4"/>
        <v>77</v>
      </c>
      <c r="B78" s="3" t="s">
        <v>167</v>
      </c>
      <c r="C78" s="3" t="s">
        <v>289</v>
      </c>
      <c r="D78" s="3" t="s">
        <v>42</v>
      </c>
      <c r="E78" s="3" t="s">
        <v>168</v>
      </c>
      <c r="F78" s="19">
        <v>0.177448593761805</v>
      </c>
      <c r="G78" s="4">
        <v>1169438</v>
      </c>
      <c r="H78" s="4">
        <v>0</v>
      </c>
      <c r="I78" s="4">
        <v>1169438</v>
      </c>
      <c r="J78" s="5">
        <v>-0.58913025911286776</v>
      </c>
      <c r="K78" s="4">
        <v>0</v>
      </c>
      <c r="L78" s="4">
        <v>1386017</v>
      </c>
      <c r="M78" s="4">
        <v>1385957</v>
      </c>
      <c r="N78" s="4">
        <f t="shared" si="5"/>
        <v>2771974</v>
      </c>
      <c r="O78" s="4">
        <v>1428100</v>
      </c>
      <c r="P78" s="4">
        <v>5369512</v>
      </c>
      <c r="Q78" s="5">
        <v>-0.21319421772674818</v>
      </c>
      <c r="R78" s="4">
        <v>5430815</v>
      </c>
      <c r="S78" s="4">
        <v>4712829</v>
      </c>
      <c r="T78" s="4">
        <v>4472278.72</v>
      </c>
      <c r="U78" s="4">
        <v>13683800</v>
      </c>
    </row>
    <row r="79" spans="1:21" x14ac:dyDescent="0.35">
      <c r="A79" s="3">
        <f t="shared" si="4"/>
        <v>78</v>
      </c>
      <c r="B79" s="3" t="s">
        <v>328</v>
      </c>
      <c r="C79" s="3" t="s">
        <v>273</v>
      </c>
      <c r="D79" s="3" t="s">
        <v>25</v>
      </c>
      <c r="E79" s="3" t="s">
        <v>169</v>
      </c>
      <c r="F79" s="19">
        <v>0.25570291776197701</v>
      </c>
      <c r="G79" s="4">
        <v>652000</v>
      </c>
      <c r="H79" s="4">
        <v>1017120</v>
      </c>
      <c r="I79" s="4">
        <v>1669120</v>
      </c>
      <c r="J79" s="5">
        <v>0.12012831224435705</v>
      </c>
      <c r="K79" s="4">
        <v>99611</v>
      </c>
      <c r="L79" s="4">
        <v>3586000</v>
      </c>
      <c r="M79" s="4">
        <v>0</v>
      </c>
      <c r="N79" s="4">
        <f t="shared" si="5"/>
        <v>3586000</v>
      </c>
      <c r="O79" s="4">
        <v>0</v>
      </c>
      <c r="P79" s="4">
        <v>5354731</v>
      </c>
      <c r="Q79" s="5">
        <v>0.14163802478811482</v>
      </c>
      <c r="R79" s="4">
        <v>2924210</v>
      </c>
      <c r="S79" s="4">
        <v>14474939</v>
      </c>
      <c r="T79" s="4">
        <v>27794095.110000003</v>
      </c>
      <c r="U79" s="4">
        <v>0</v>
      </c>
    </row>
    <row r="80" spans="1:21" x14ac:dyDescent="0.35">
      <c r="A80" s="3">
        <f t="shared" si="4"/>
        <v>79</v>
      </c>
      <c r="B80" s="3" t="s">
        <v>170</v>
      </c>
      <c r="C80" s="3" t="s">
        <v>171</v>
      </c>
      <c r="D80" s="3" t="s">
        <v>56</v>
      </c>
      <c r="E80" s="3" t="s">
        <v>172</v>
      </c>
      <c r="F80" s="19">
        <v>4.5352337692927201E-2</v>
      </c>
      <c r="G80" s="4">
        <v>723531.56432471087</v>
      </c>
      <c r="H80" s="4">
        <v>0</v>
      </c>
      <c r="I80" s="4">
        <v>723531.56432471087</v>
      </c>
      <c r="J80" s="5">
        <v>3.2824810465289067E-2</v>
      </c>
      <c r="K80" s="4">
        <v>38803.134801340901</v>
      </c>
      <c r="L80" s="4">
        <v>4583242.6353038205</v>
      </c>
      <c r="M80" s="4">
        <v>0</v>
      </c>
      <c r="N80" s="4">
        <f t="shared" si="5"/>
        <v>4583242.6353038205</v>
      </c>
      <c r="O80" s="4">
        <v>0</v>
      </c>
      <c r="P80" s="4">
        <v>5345577.3344298722</v>
      </c>
      <c r="Q80" s="5">
        <v>0.14872687143954089</v>
      </c>
      <c r="R80" s="4">
        <v>0</v>
      </c>
      <c r="S80" s="4">
        <v>20663154.174454931</v>
      </c>
      <c r="T80" s="4">
        <v>24580824.572383273</v>
      </c>
      <c r="U80" s="4">
        <v>0</v>
      </c>
    </row>
    <row r="81" spans="1:21" x14ac:dyDescent="0.35">
      <c r="A81" s="3">
        <f t="shared" si="4"/>
        <v>80</v>
      </c>
      <c r="B81" s="3" t="s">
        <v>173</v>
      </c>
      <c r="C81" s="3" t="s">
        <v>274</v>
      </c>
      <c r="D81" s="3" t="s">
        <v>25</v>
      </c>
      <c r="E81" s="3" t="s">
        <v>174</v>
      </c>
      <c r="F81" s="19">
        <v>0.151504268761087</v>
      </c>
      <c r="G81" s="4">
        <v>700000</v>
      </c>
      <c r="H81" s="4">
        <v>1297100</v>
      </c>
      <c r="I81" s="4">
        <v>1997100</v>
      </c>
      <c r="J81" s="5">
        <v>0.14818027999937899</v>
      </c>
      <c r="K81" s="4">
        <v>0</v>
      </c>
      <c r="L81" s="4">
        <v>3112151</v>
      </c>
      <c r="M81" s="4">
        <v>0</v>
      </c>
      <c r="N81" s="4">
        <f t="shared" si="5"/>
        <v>3112151</v>
      </c>
      <c r="O81" s="4">
        <v>69627</v>
      </c>
      <c r="P81" s="4">
        <v>5178878</v>
      </c>
      <c r="Q81" s="5">
        <v>8.3440027179734422E-2</v>
      </c>
      <c r="R81" s="4">
        <v>0</v>
      </c>
      <c r="S81" s="4">
        <v>9481885</v>
      </c>
      <c r="T81" s="4">
        <v>7460940.0800000001</v>
      </c>
      <c r="U81" s="4">
        <v>0</v>
      </c>
    </row>
    <row r="82" spans="1:21" x14ac:dyDescent="0.35">
      <c r="A82" s="3">
        <f t="shared" si="4"/>
        <v>81</v>
      </c>
      <c r="B82" s="3" t="s">
        <v>175</v>
      </c>
      <c r="C82" s="3" t="s">
        <v>275</v>
      </c>
      <c r="D82" s="3" t="s">
        <v>56</v>
      </c>
      <c r="E82" s="3" t="s">
        <v>176</v>
      </c>
      <c r="F82" s="19">
        <v>6.1801949689730398E-3</v>
      </c>
      <c r="G82" s="4">
        <v>673235</v>
      </c>
      <c r="H82" s="4">
        <v>1113000</v>
      </c>
      <c r="I82" s="4">
        <v>1786235</v>
      </c>
      <c r="J82" s="5" t="s">
        <v>23</v>
      </c>
      <c r="K82" s="4">
        <v>11879</v>
      </c>
      <c r="L82" s="4">
        <v>2439000</v>
      </c>
      <c r="M82" s="4">
        <v>812500</v>
      </c>
      <c r="N82" s="4">
        <f t="shared" si="5"/>
        <v>3251500</v>
      </c>
      <c r="O82" s="4">
        <v>103115</v>
      </c>
      <c r="P82" s="4">
        <v>5152729</v>
      </c>
      <c r="Q82" s="5" t="s">
        <v>23</v>
      </c>
      <c r="R82" s="4">
        <v>0</v>
      </c>
      <c r="S82" s="4">
        <v>0</v>
      </c>
      <c r="T82" s="4" t="s">
        <v>23</v>
      </c>
      <c r="U82" s="4">
        <v>0</v>
      </c>
    </row>
    <row r="83" spans="1:21" x14ac:dyDescent="0.35">
      <c r="A83" s="3">
        <f t="shared" si="4"/>
        <v>82</v>
      </c>
      <c r="B83" s="3" t="s">
        <v>333</v>
      </c>
      <c r="C83" s="3" t="s">
        <v>245</v>
      </c>
      <c r="D83" s="3" t="s">
        <v>84</v>
      </c>
      <c r="E83" s="3" t="s">
        <v>177</v>
      </c>
      <c r="F83" s="19">
        <v>0.20773489069694301</v>
      </c>
      <c r="G83" s="4">
        <v>1719900</v>
      </c>
      <c r="H83" s="4">
        <v>3415721</v>
      </c>
      <c r="I83" s="4">
        <v>5135621</v>
      </c>
      <c r="J83" s="5">
        <v>0</v>
      </c>
      <c r="K83" s="4">
        <v>0</v>
      </c>
      <c r="L83" s="4">
        <v>0</v>
      </c>
      <c r="M83" s="4">
        <v>0</v>
      </c>
      <c r="N83" s="4">
        <f t="shared" si="5"/>
        <v>0</v>
      </c>
      <c r="O83" s="4">
        <v>0</v>
      </c>
      <c r="P83" s="4">
        <v>5135621</v>
      </c>
      <c r="Q83" s="5">
        <v>0</v>
      </c>
      <c r="R83" s="4">
        <v>0</v>
      </c>
      <c r="S83" s="4">
        <v>0</v>
      </c>
      <c r="T83" s="4">
        <v>6890908.4399999995</v>
      </c>
      <c r="U83" s="4">
        <v>0</v>
      </c>
    </row>
    <row r="84" spans="1:21" x14ac:dyDescent="0.35">
      <c r="A84" s="3">
        <f t="shared" si="4"/>
        <v>83</v>
      </c>
      <c r="B84" s="3" t="s">
        <v>336</v>
      </c>
      <c r="C84" s="3" t="s">
        <v>246</v>
      </c>
      <c r="D84" s="3" t="s">
        <v>25</v>
      </c>
      <c r="E84" s="3" t="s">
        <v>178</v>
      </c>
      <c r="F84" s="19">
        <v>-0.122714323748704</v>
      </c>
      <c r="G84" s="4">
        <v>590000</v>
      </c>
      <c r="H84" s="4">
        <v>720000</v>
      </c>
      <c r="I84" s="4">
        <v>1310000</v>
      </c>
      <c r="J84" s="5">
        <v>0</v>
      </c>
      <c r="K84" s="4">
        <v>97449</v>
      </c>
      <c r="L84" s="4">
        <v>3632549</v>
      </c>
      <c r="M84" s="4">
        <v>0</v>
      </c>
      <c r="N84" s="4">
        <f t="shared" si="5"/>
        <v>3632549</v>
      </c>
      <c r="O84" s="4">
        <v>0</v>
      </c>
      <c r="P84" s="4">
        <v>5039998</v>
      </c>
      <c r="Q84" s="5">
        <v>-3.23771718485385E-2</v>
      </c>
      <c r="R84" s="4">
        <v>0</v>
      </c>
      <c r="S84" s="4">
        <v>6357094</v>
      </c>
      <c r="T84" s="4">
        <v>30637645</v>
      </c>
      <c r="U84" s="4">
        <v>0</v>
      </c>
    </row>
    <row r="85" spans="1:21" x14ac:dyDescent="0.35">
      <c r="A85" s="3">
        <f t="shared" si="4"/>
        <v>84</v>
      </c>
      <c r="B85" s="3" t="s">
        <v>316</v>
      </c>
      <c r="C85" s="3" t="s">
        <v>290</v>
      </c>
      <c r="D85" s="3" t="s">
        <v>56</v>
      </c>
      <c r="E85" s="3" t="s">
        <v>179</v>
      </c>
      <c r="F85" s="19">
        <v>-8.2762692406848401E-2</v>
      </c>
      <c r="G85" s="4">
        <v>890000</v>
      </c>
      <c r="H85" s="4">
        <v>1602000</v>
      </c>
      <c r="I85" s="4">
        <v>2492000</v>
      </c>
      <c r="J85" s="5">
        <v>0</v>
      </c>
      <c r="K85" s="4">
        <v>31150</v>
      </c>
      <c r="L85" s="4">
        <v>0</v>
      </c>
      <c r="M85" s="4">
        <v>796000</v>
      </c>
      <c r="N85" s="4">
        <f t="shared" si="5"/>
        <v>796000</v>
      </c>
      <c r="O85" s="4">
        <v>1606474</v>
      </c>
      <c r="P85" s="4">
        <v>4925624</v>
      </c>
      <c r="Q85" s="5">
        <v>5.3651332438039212E-2</v>
      </c>
      <c r="R85" s="4">
        <v>122000</v>
      </c>
      <c r="S85" s="4">
        <v>0</v>
      </c>
      <c r="T85" s="4">
        <v>8272393.5600000005</v>
      </c>
      <c r="U85" s="4">
        <v>32703265</v>
      </c>
    </row>
    <row r="86" spans="1:21" x14ac:dyDescent="0.35">
      <c r="A86" s="3">
        <f t="shared" si="4"/>
        <v>85</v>
      </c>
      <c r="B86" s="3" t="s">
        <v>180</v>
      </c>
      <c r="C86" s="3" t="s">
        <v>247</v>
      </c>
      <c r="D86" s="3" t="s">
        <v>34</v>
      </c>
      <c r="E86" s="3" t="s">
        <v>181</v>
      </c>
      <c r="F86" s="19">
        <v>8.4470091644676296E-2</v>
      </c>
      <c r="G86" s="4">
        <v>1476100</v>
      </c>
      <c r="H86" s="4">
        <v>1035024</v>
      </c>
      <c r="I86" s="4">
        <v>2511124</v>
      </c>
      <c r="J86" s="5">
        <v>6.8584775950838228E-2</v>
      </c>
      <c r="K86" s="4">
        <v>0</v>
      </c>
      <c r="L86" s="4">
        <v>0</v>
      </c>
      <c r="M86" s="4">
        <v>2367000</v>
      </c>
      <c r="N86" s="4">
        <f t="shared" si="5"/>
        <v>2367000</v>
      </c>
      <c r="O86" s="4">
        <v>45900</v>
      </c>
      <c r="P86" s="4">
        <v>4924024</v>
      </c>
      <c r="Q86" s="5">
        <v>0.57382276297878065</v>
      </c>
      <c r="R86" s="4">
        <v>642250</v>
      </c>
      <c r="S86" s="4">
        <v>0</v>
      </c>
      <c r="T86" s="4">
        <v>2417913432</v>
      </c>
      <c r="U86" s="4">
        <v>10476700</v>
      </c>
    </row>
    <row r="87" spans="1:21" ht="13.5" customHeight="1" x14ac:dyDescent="0.35">
      <c r="A87" s="3">
        <f t="shared" si="4"/>
        <v>86</v>
      </c>
      <c r="B87" s="3" t="s">
        <v>182</v>
      </c>
      <c r="C87" s="3" t="s">
        <v>276</v>
      </c>
      <c r="D87" s="3" t="s">
        <v>25</v>
      </c>
      <c r="E87" s="3" t="s">
        <v>183</v>
      </c>
      <c r="F87" s="19">
        <v>8.8546369003860998E-4</v>
      </c>
      <c r="G87" s="4">
        <v>600000</v>
      </c>
      <c r="H87" s="4">
        <v>1266000</v>
      </c>
      <c r="I87" s="4">
        <v>1866000</v>
      </c>
      <c r="J87" s="5">
        <v>0.15180705935509908</v>
      </c>
      <c r="K87" s="4">
        <v>123236</v>
      </c>
      <c r="L87" s="4">
        <v>2874993</v>
      </c>
      <c r="M87" s="4">
        <v>0</v>
      </c>
      <c r="N87" s="4">
        <f t="shared" si="5"/>
        <v>2874993</v>
      </c>
      <c r="O87" s="4">
        <v>0</v>
      </c>
      <c r="P87" s="4">
        <v>4864229</v>
      </c>
      <c r="Q87" s="5">
        <v>6.244590004523487E-2</v>
      </c>
      <c r="R87" s="4">
        <v>2028762</v>
      </c>
      <c r="S87" s="4">
        <v>8480259</v>
      </c>
      <c r="T87" s="4">
        <v>9056203</v>
      </c>
      <c r="U87" s="4">
        <v>0</v>
      </c>
    </row>
    <row r="88" spans="1:21" x14ac:dyDescent="0.35">
      <c r="A88" s="3">
        <f t="shared" si="4"/>
        <v>87</v>
      </c>
      <c r="B88" s="3" t="s">
        <v>185</v>
      </c>
      <c r="C88" s="3" t="s">
        <v>297</v>
      </c>
      <c r="D88" s="3" t="s">
        <v>122</v>
      </c>
      <c r="E88" s="3" t="s">
        <v>186</v>
      </c>
      <c r="F88" s="19">
        <v>0.178638300901063</v>
      </c>
      <c r="G88" s="4">
        <v>852500</v>
      </c>
      <c r="H88" s="4">
        <v>1163663</v>
      </c>
      <c r="I88" s="4">
        <v>2016163</v>
      </c>
      <c r="J88" s="5">
        <v>8.9189026892320111E-3</v>
      </c>
      <c r="K88" s="4">
        <v>94426</v>
      </c>
      <c r="L88" s="4">
        <v>2642250</v>
      </c>
      <c r="M88" s="4">
        <v>0</v>
      </c>
      <c r="N88" s="4">
        <f t="shared" si="5"/>
        <v>2642250</v>
      </c>
      <c r="O88" s="4">
        <v>0</v>
      </c>
      <c r="P88" s="4">
        <v>4752839</v>
      </c>
      <c r="Q88" s="5">
        <v>0.12152843570861727</v>
      </c>
      <c r="R88" s="4">
        <v>0</v>
      </c>
      <c r="S88" s="4">
        <v>6156559</v>
      </c>
      <c r="T88" s="4">
        <v>13779558.399999999</v>
      </c>
      <c r="U88" s="4">
        <v>0</v>
      </c>
    </row>
    <row r="89" spans="1:21" x14ac:dyDescent="0.35">
      <c r="A89" s="3">
        <f t="shared" si="4"/>
        <v>88</v>
      </c>
      <c r="B89" s="3" t="s">
        <v>187</v>
      </c>
      <c r="C89" s="3" t="s">
        <v>248</v>
      </c>
      <c r="D89" s="3" t="s">
        <v>21</v>
      </c>
      <c r="E89" s="3" t="s">
        <v>188</v>
      </c>
      <c r="F89" s="19">
        <v>0.3347</v>
      </c>
      <c r="G89" s="4">
        <v>1021854.5009578519</v>
      </c>
      <c r="H89" s="4">
        <v>1647741.0336572756</v>
      </c>
      <c r="I89" s="4">
        <v>2669595.5346151274</v>
      </c>
      <c r="J89" s="5">
        <v>0.28611806524116745</v>
      </c>
      <c r="K89" s="4">
        <v>0</v>
      </c>
      <c r="L89" s="4">
        <v>1737152.6516283483</v>
      </c>
      <c r="M89" s="4">
        <v>306556.3502873556</v>
      </c>
      <c r="N89" s="4">
        <f t="shared" si="5"/>
        <v>2043709.001915704</v>
      </c>
      <c r="O89" s="4">
        <v>0</v>
      </c>
      <c r="P89" s="4">
        <v>4713304.5365308309</v>
      </c>
      <c r="Q89" s="5">
        <v>0.20110191283948375</v>
      </c>
      <c r="R89" s="4">
        <v>1063245.4660113002</v>
      </c>
      <c r="S89" s="4">
        <v>5980538.1954428973</v>
      </c>
      <c r="T89" s="4">
        <v>12441262.26</v>
      </c>
      <c r="U89" s="4">
        <v>0</v>
      </c>
    </row>
    <row r="90" spans="1:21" x14ac:dyDescent="0.35">
      <c r="A90" s="3">
        <f t="shared" si="4"/>
        <v>89</v>
      </c>
      <c r="B90" s="3" t="s">
        <v>332</v>
      </c>
      <c r="C90" s="3" t="s">
        <v>291</v>
      </c>
      <c r="D90" s="3" t="s">
        <v>25</v>
      </c>
      <c r="E90" s="3" t="s">
        <v>189</v>
      </c>
      <c r="F90" s="19">
        <v>0.114440919014072</v>
      </c>
      <c r="G90" s="4">
        <v>600000</v>
      </c>
      <c r="H90" s="4">
        <v>800000</v>
      </c>
      <c r="I90" s="4">
        <v>1400000</v>
      </c>
      <c r="J90" s="5">
        <v>-8.496732026143794E-2</v>
      </c>
      <c r="K90" s="4">
        <v>0</v>
      </c>
      <c r="L90" s="4">
        <v>3100000</v>
      </c>
      <c r="M90" s="4">
        <v>0</v>
      </c>
      <c r="N90" s="4">
        <f t="shared" si="5"/>
        <v>3100000</v>
      </c>
      <c r="O90" s="4">
        <v>90000</v>
      </c>
      <c r="P90" s="4">
        <v>4590000</v>
      </c>
      <c r="Q90" s="5">
        <v>3.1553398058252524E-2</v>
      </c>
      <c r="R90" s="4">
        <v>0</v>
      </c>
      <c r="S90" s="4">
        <v>13243800</v>
      </c>
      <c r="T90" s="4">
        <v>21691559.199999999</v>
      </c>
      <c r="U90" s="4">
        <v>0</v>
      </c>
    </row>
    <row r="91" spans="1:21" x14ac:dyDescent="0.35">
      <c r="A91" s="3">
        <f t="shared" si="4"/>
        <v>90</v>
      </c>
      <c r="B91" s="3" t="s">
        <v>190</v>
      </c>
      <c r="C91" s="3" t="s">
        <v>298</v>
      </c>
      <c r="D91" s="3" t="s">
        <v>122</v>
      </c>
      <c r="E91" s="3" t="s">
        <v>191</v>
      </c>
      <c r="F91" s="19">
        <v>-6.8790851971496897E-2</v>
      </c>
      <c r="G91" s="4">
        <v>925000</v>
      </c>
      <c r="H91" s="4">
        <v>1181384</v>
      </c>
      <c r="I91" s="4">
        <v>2106384</v>
      </c>
      <c r="J91" s="5">
        <v>1.4846531240348959E-2</v>
      </c>
      <c r="K91" s="4">
        <v>0</v>
      </c>
      <c r="L91" s="4">
        <v>2312500</v>
      </c>
      <c r="M91" s="4">
        <v>0</v>
      </c>
      <c r="N91" s="4">
        <f t="shared" si="5"/>
        <v>2312500</v>
      </c>
      <c r="O91" s="4">
        <v>51000</v>
      </c>
      <c r="P91" s="4">
        <v>4469884</v>
      </c>
      <c r="Q91" s="5">
        <v>4.7914284346268765E-3</v>
      </c>
      <c r="R91" s="4">
        <v>122500</v>
      </c>
      <c r="S91" s="4">
        <v>5194240</v>
      </c>
      <c r="T91" s="4">
        <v>3283488.04</v>
      </c>
      <c r="U91" s="4">
        <v>889300</v>
      </c>
    </row>
    <row r="92" spans="1:21" x14ac:dyDescent="0.35">
      <c r="A92" s="3">
        <f t="shared" si="4"/>
        <v>91</v>
      </c>
      <c r="B92" s="3" t="s">
        <v>192</v>
      </c>
      <c r="C92" s="3" t="s">
        <v>277</v>
      </c>
      <c r="D92" s="3" t="s">
        <v>42</v>
      </c>
      <c r="E92" s="3" t="s">
        <v>193</v>
      </c>
      <c r="F92" s="19">
        <v>-0.19646862769315301</v>
      </c>
      <c r="G92" s="4">
        <v>900000</v>
      </c>
      <c r="H92" s="4">
        <v>675000</v>
      </c>
      <c r="I92" s="4">
        <v>1575000</v>
      </c>
      <c r="J92" s="5">
        <v>-0.125</v>
      </c>
      <c r="K92" s="4">
        <v>16635</v>
      </c>
      <c r="L92" s="4">
        <v>2700000</v>
      </c>
      <c r="M92" s="4">
        <v>0</v>
      </c>
      <c r="N92" s="4">
        <f t="shared" si="5"/>
        <v>2700000</v>
      </c>
      <c r="O92" s="4">
        <v>0</v>
      </c>
      <c r="P92" s="4">
        <v>4291635</v>
      </c>
      <c r="Q92" s="5">
        <v>-0.20839705399792563</v>
      </c>
      <c r="R92" s="4">
        <v>11488708</v>
      </c>
      <c r="S92" s="4">
        <v>5096441</v>
      </c>
      <c r="T92" s="4">
        <v>34082195.550000004</v>
      </c>
      <c r="U92" s="4">
        <v>0</v>
      </c>
    </row>
    <row r="93" spans="1:21" x14ac:dyDescent="0.35">
      <c r="A93" s="3">
        <f t="shared" si="4"/>
        <v>92</v>
      </c>
      <c r="B93" s="3" t="s">
        <v>194</v>
      </c>
      <c r="C93" s="3" t="s">
        <v>292</v>
      </c>
      <c r="D93" s="3" t="s">
        <v>38</v>
      </c>
      <c r="E93" s="3" t="s">
        <v>195</v>
      </c>
      <c r="F93" s="19">
        <v>0.21174582860181601</v>
      </c>
      <c r="G93" s="4">
        <v>800000</v>
      </c>
      <c r="H93" s="4">
        <v>1308000</v>
      </c>
      <c r="I93" s="4">
        <v>2108000</v>
      </c>
      <c r="J93" s="5">
        <v>0.39141914191419147</v>
      </c>
      <c r="K93" s="4">
        <v>6364</v>
      </c>
      <c r="L93" s="4">
        <v>1600000</v>
      </c>
      <c r="M93" s="4">
        <v>400000</v>
      </c>
      <c r="N93" s="4">
        <f t="shared" si="5"/>
        <v>2000000</v>
      </c>
      <c r="O93" s="4">
        <v>120000</v>
      </c>
      <c r="P93" s="4">
        <v>4234364</v>
      </c>
      <c r="Q93" s="5">
        <v>0.30468651546462899</v>
      </c>
      <c r="R93" s="4">
        <v>8102401</v>
      </c>
      <c r="S93" s="4">
        <v>991698</v>
      </c>
      <c r="T93" s="4">
        <v>5046016.0999999996</v>
      </c>
      <c r="U93" s="4">
        <v>4819423</v>
      </c>
    </row>
    <row r="94" spans="1:21" x14ac:dyDescent="0.35">
      <c r="A94" s="3">
        <f t="shared" si="4"/>
        <v>93</v>
      </c>
      <c r="B94" s="3" t="s">
        <v>309</v>
      </c>
      <c r="C94" s="3" t="s">
        <v>306</v>
      </c>
      <c r="D94" s="3" t="s">
        <v>38</v>
      </c>
      <c r="E94" s="3" t="s">
        <v>196</v>
      </c>
      <c r="F94" s="19">
        <v>0.42585589146959796</v>
      </c>
      <c r="G94" s="4">
        <v>488147.05459769996</v>
      </c>
      <c r="H94" s="4">
        <v>0</v>
      </c>
      <c r="I94" s="4">
        <v>488147.05459769996</v>
      </c>
      <c r="J94" s="5">
        <v>-0.4950467452059738</v>
      </c>
      <c r="K94" s="4">
        <v>0</v>
      </c>
      <c r="L94" s="4">
        <v>3586885.0313017154</v>
      </c>
      <c r="M94" s="4">
        <v>0</v>
      </c>
      <c r="N94" s="4">
        <f t="shared" si="5"/>
        <v>3586885.0313017154</v>
      </c>
      <c r="O94" s="4">
        <v>0</v>
      </c>
      <c r="P94" s="4">
        <v>4075032.0858994154</v>
      </c>
      <c r="Q94" s="5">
        <v>-0.5980733878756116</v>
      </c>
      <c r="R94" s="4">
        <v>0</v>
      </c>
      <c r="S94" s="4">
        <v>26587248.251406066</v>
      </c>
      <c r="T94" s="4">
        <v>842855517.89999998</v>
      </c>
      <c r="U94" s="4">
        <v>0</v>
      </c>
    </row>
    <row r="95" spans="1:21" x14ac:dyDescent="0.35">
      <c r="A95" s="3">
        <f t="shared" si="4"/>
        <v>94</v>
      </c>
      <c r="B95" s="3" t="s">
        <v>197</v>
      </c>
      <c r="C95" s="3" t="s">
        <v>293</v>
      </c>
      <c r="D95" s="3" t="s">
        <v>18</v>
      </c>
      <c r="E95" s="3" t="s">
        <v>198</v>
      </c>
      <c r="F95" s="19">
        <v>0.20662331113972202</v>
      </c>
      <c r="G95" s="4">
        <v>783162</v>
      </c>
      <c r="H95" s="4">
        <v>1563967</v>
      </c>
      <c r="I95" s="4">
        <v>2347129</v>
      </c>
      <c r="J95" s="5" t="s">
        <v>23</v>
      </c>
      <c r="K95" s="4">
        <v>22680</v>
      </c>
      <c r="L95" s="4">
        <v>601318</v>
      </c>
      <c r="M95" s="4">
        <v>601297</v>
      </c>
      <c r="N95" s="4">
        <f t="shared" si="5"/>
        <v>1202615</v>
      </c>
      <c r="O95" s="4">
        <v>417786</v>
      </c>
      <c r="P95" s="4">
        <v>3990210</v>
      </c>
      <c r="Q95" s="5" t="s">
        <v>23</v>
      </c>
      <c r="R95" s="4">
        <v>3430724</v>
      </c>
      <c r="S95" s="4">
        <v>1275475</v>
      </c>
      <c r="T95" s="4">
        <v>23235557</v>
      </c>
      <c r="U95" s="4">
        <v>0</v>
      </c>
    </row>
    <row r="96" spans="1:21" x14ac:dyDescent="0.35">
      <c r="A96" s="3">
        <f t="shared" si="4"/>
        <v>95</v>
      </c>
      <c r="B96" s="3" t="s">
        <v>199</v>
      </c>
      <c r="C96" s="3" t="s">
        <v>249</v>
      </c>
      <c r="D96" s="3" t="s">
        <v>56</v>
      </c>
      <c r="E96" s="3" t="s">
        <v>200</v>
      </c>
      <c r="F96" s="19">
        <v>-0.32204049209926305</v>
      </c>
      <c r="G96" s="4">
        <v>850000</v>
      </c>
      <c r="H96" s="4">
        <v>807500</v>
      </c>
      <c r="I96" s="4">
        <v>1657500</v>
      </c>
      <c r="J96" s="5">
        <v>0.15360523385300673</v>
      </c>
      <c r="K96" s="4">
        <v>8264</v>
      </c>
      <c r="L96" s="4">
        <v>2252500</v>
      </c>
      <c r="M96" s="4">
        <v>0</v>
      </c>
      <c r="N96" s="4">
        <f t="shared" si="5"/>
        <v>2252500</v>
      </c>
      <c r="O96" s="4">
        <v>0</v>
      </c>
      <c r="P96" s="4">
        <v>3918264</v>
      </c>
      <c r="Q96" s="5">
        <v>0.13762143392194548</v>
      </c>
      <c r="R96" s="4">
        <v>0</v>
      </c>
      <c r="S96" s="4">
        <v>3870937</v>
      </c>
      <c r="T96" s="4">
        <v>3042905.33</v>
      </c>
      <c r="U96" s="4">
        <v>0</v>
      </c>
    </row>
    <row r="97" spans="1:21" x14ac:dyDescent="0.35">
      <c r="A97" s="3">
        <f t="shared" si="4"/>
        <v>96</v>
      </c>
      <c r="B97" s="3" t="s">
        <v>325</v>
      </c>
      <c r="C97" s="3" t="s">
        <v>294</v>
      </c>
      <c r="D97" s="3" t="s">
        <v>84</v>
      </c>
      <c r="E97" s="3" t="s">
        <v>85</v>
      </c>
      <c r="F97" s="19">
        <v>-3.2758784685657E-3</v>
      </c>
      <c r="G97" s="4">
        <v>504167</v>
      </c>
      <c r="H97" s="4">
        <v>956953</v>
      </c>
      <c r="I97" s="4">
        <v>1461120</v>
      </c>
      <c r="J97" s="5">
        <v>0.13456849559721085</v>
      </c>
      <c r="K97" s="4">
        <v>24023</v>
      </c>
      <c r="L97" s="4">
        <v>1134000.5</v>
      </c>
      <c r="M97" s="4">
        <v>1134000.5</v>
      </c>
      <c r="N97" s="4">
        <f t="shared" si="5"/>
        <v>2268001</v>
      </c>
      <c r="O97" s="4">
        <v>0</v>
      </c>
      <c r="P97" s="4">
        <v>3753144</v>
      </c>
      <c r="Q97" s="5">
        <v>0.11415113579387115</v>
      </c>
      <c r="R97" s="4">
        <v>34349498</v>
      </c>
      <c r="S97" s="4">
        <v>5356797</v>
      </c>
      <c r="T97" s="4">
        <v>12805178599.5</v>
      </c>
      <c r="U97" s="4">
        <v>0</v>
      </c>
    </row>
    <row r="98" spans="1:21" x14ac:dyDescent="0.35">
      <c r="A98" s="3">
        <f t="shared" si="4"/>
        <v>97</v>
      </c>
      <c r="B98" s="3" t="s">
        <v>201</v>
      </c>
      <c r="C98" s="3" t="s">
        <v>295</v>
      </c>
      <c r="D98" s="3" t="s">
        <v>56</v>
      </c>
      <c r="E98" s="3" t="s">
        <v>202</v>
      </c>
      <c r="F98" s="19">
        <v>0.12969073924751101</v>
      </c>
      <c r="G98" s="4">
        <v>600000</v>
      </c>
      <c r="H98" s="4">
        <v>1059472</v>
      </c>
      <c r="I98" s="4">
        <v>1659472</v>
      </c>
      <c r="J98" s="5" t="s">
        <v>23</v>
      </c>
      <c r="K98" s="4">
        <v>171493</v>
      </c>
      <c r="L98" s="4">
        <v>1200000</v>
      </c>
      <c r="M98" s="4">
        <v>0</v>
      </c>
      <c r="N98" s="4">
        <f t="shared" ref="N98:N129" si="6">L98+M98</f>
        <v>1200000</v>
      </c>
      <c r="O98" s="4">
        <v>132265</v>
      </c>
      <c r="P98" s="4">
        <v>3163230</v>
      </c>
      <c r="Q98" s="5" t="s">
        <v>23</v>
      </c>
      <c r="R98" s="4">
        <v>0</v>
      </c>
      <c r="S98" s="4">
        <v>1267343</v>
      </c>
      <c r="T98" s="4">
        <v>416546</v>
      </c>
      <c r="U98" s="4">
        <v>0</v>
      </c>
    </row>
    <row r="99" spans="1:21" x14ac:dyDescent="0.35">
      <c r="A99" s="3">
        <f t="shared" si="4"/>
        <v>98</v>
      </c>
      <c r="B99" s="3" t="s">
        <v>320</v>
      </c>
      <c r="C99" s="3" t="s">
        <v>250</v>
      </c>
      <c r="D99" s="3" t="s">
        <v>122</v>
      </c>
      <c r="E99" s="3" t="s">
        <v>203</v>
      </c>
      <c r="F99" s="19">
        <v>0.35113547627576996</v>
      </c>
      <c r="G99" s="4">
        <v>1976995.571120685</v>
      </c>
      <c r="H99" s="4">
        <v>0</v>
      </c>
      <c r="I99" s="4">
        <v>1976995.571120685</v>
      </c>
      <c r="J99" s="5">
        <v>-0.71586922968991162</v>
      </c>
      <c r="K99" s="4">
        <v>0</v>
      </c>
      <c r="L99" s="4">
        <v>0</v>
      </c>
      <c r="M99" s="4">
        <v>0</v>
      </c>
      <c r="N99" s="4">
        <f t="shared" si="6"/>
        <v>0</v>
      </c>
      <c r="O99" s="4">
        <v>0</v>
      </c>
      <c r="P99" s="4">
        <v>1976995.571120685</v>
      </c>
      <c r="Q99" s="5">
        <v>-0.71586922968991162</v>
      </c>
      <c r="R99" s="4">
        <v>0</v>
      </c>
      <c r="S99" s="4">
        <v>0</v>
      </c>
      <c r="T99" s="4">
        <v>875372621.19999993</v>
      </c>
      <c r="U99" s="4">
        <v>0</v>
      </c>
    </row>
    <row r="100" spans="1:21" x14ac:dyDescent="0.35">
      <c r="A100" s="3">
        <f t="shared" si="4"/>
        <v>99</v>
      </c>
      <c r="B100" s="3" t="s">
        <v>322</v>
      </c>
      <c r="C100" s="3" t="s">
        <v>296</v>
      </c>
      <c r="D100" s="3" t="s">
        <v>38</v>
      </c>
      <c r="E100" s="3" t="s">
        <v>204</v>
      </c>
      <c r="F100" s="19">
        <v>0.63637528868099402</v>
      </c>
      <c r="G100" s="4">
        <v>600000</v>
      </c>
      <c r="H100" s="4">
        <v>0</v>
      </c>
      <c r="I100" s="4">
        <v>600000</v>
      </c>
      <c r="J100" s="5">
        <v>0</v>
      </c>
      <c r="K100" s="4">
        <v>0</v>
      </c>
      <c r="L100" s="4">
        <v>0</v>
      </c>
      <c r="M100" s="4">
        <v>0</v>
      </c>
      <c r="N100" s="4">
        <f t="shared" si="6"/>
        <v>0</v>
      </c>
      <c r="O100" s="4">
        <v>0</v>
      </c>
      <c r="P100" s="4">
        <v>600000</v>
      </c>
      <c r="Q100" s="5">
        <v>-8.9825155412354696E-2</v>
      </c>
      <c r="R100" s="4">
        <v>0</v>
      </c>
      <c r="S100" s="4">
        <v>0</v>
      </c>
      <c r="T100" s="4">
        <v>2864130658.2800002</v>
      </c>
      <c r="U100" s="4">
        <v>0</v>
      </c>
    </row>
    <row r="101" spans="1:21" x14ac:dyDescent="0.35">
      <c r="A101" s="6">
        <f t="shared" si="4"/>
        <v>100</v>
      </c>
      <c r="B101" s="6" t="s">
        <v>205</v>
      </c>
      <c r="C101" s="6" t="s">
        <v>251</v>
      </c>
      <c r="D101" s="6" t="s">
        <v>27</v>
      </c>
      <c r="E101" s="6" t="s">
        <v>206</v>
      </c>
      <c r="F101" s="20">
        <v>0.55706926413858293</v>
      </c>
      <c r="G101" s="7">
        <v>0</v>
      </c>
      <c r="H101" s="7">
        <v>0</v>
      </c>
      <c r="I101" s="7">
        <v>0</v>
      </c>
      <c r="J101" s="8">
        <v>0</v>
      </c>
      <c r="K101" s="7">
        <v>0</v>
      </c>
      <c r="L101" s="7">
        <v>0</v>
      </c>
      <c r="M101" s="7">
        <v>0</v>
      </c>
      <c r="N101" s="4">
        <f t="shared" si="6"/>
        <v>0</v>
      </c>
      <c r="O101" s="7">
        <v>0</v>
      </c>
      <c r="P101" s="7">
        <v>0</v>
      </c>
      <c r="Q101" s="8">
        <v>0</v>
      </c>
      <c r="R101" s="7">
        <v>0</v>
      </c>
      <c r="S101" s="7">
        <v>0</v>
      </c>
      <c r="T101" s="7">
        <v>1343593298.25</v>
      </c>
      <c r="U101" s="7">
        <v>0</v>
      </c>
    </row>
    <row r="103" spans="1:21" x14ac:dyDescent="0.35">
      <c r="C103" s="17" t="s">
        <v>304</v>
      </c>
      <c r="D103" s="17"/>
      <c r="E103" s="17"/>
      <c r="F103" s="18"/>
      <c r="G103" s="14">
        <f>SUM(G2:G101)</f>
        <v>117586528.68453585</v>
      </c>
      <c r="H103" s="14">
        <f>SUM(H2:H101)</f>
        <v>189629184.52359778</v>
      </c>
      <c r="I103" s="14">
        <f>SUM(I2:I101)</f>
        <v>307215713.20813364</v>
      </c>
      <c r="K103" s="14">
        <f t="shared" ref="K103:P103" si="7">SUM(K2:K101)</f>
        <v>46985700.889216475</v>
      </c>
      <c r="L103" s="14">
        <f t="shared" si="7"/>
        <v>521373741.94363511</v>
      </c>
      <c r="M103" s="14">
        <f t="shared" si="7"/>
        <v>155925423.81830186</v>
      </c>
      <c r="N103" s="14">
        <f t="shared" si="7"/>
        <v>677299165.76193702</v>
      </c>
      <c r="O103" s="14">
        <f t="shared" si="7"/>
        <v>32648709.729911562</v>
      </c>
      <c r="P103" s="14">
        <f t="shared" si="7"/>
        <v>1064149289.5891987</v>
      </c>
      <c r="R103" s="14">
        <f>SUM(R2:R101)</f>
        <v>1157172019.6781042</v>
      </c>
      <c r="S103" s="14">
        <f>SUM(S2:S101)</f>
        <v>1317181615.8818235</v>
      </c>
      <c r="T103" s="14">
        <f>SUM(T2:T101)</f>
        <v>41492859399.980362</v>
      </c>
      <c r="U103" s="14">
        <f>SUM(U2:U101)</f>
        <v>402264306.41193604</v>
      </c>
    </row>
    <row r="104" spans="1:21" s="13" customFormat="1" ht="18" customHeight="1" x14ac:dyDescent="0.35">
      <c r="A104" s="2"/>
      <c r="B104" s="2"/>
      <c r="C104" s="16" t="s">
        <v>207</v>
      </c>
      <c r="D104" s="15"/>
      <c r="E104" s="15"/>
      <c r="F104" s="15"/>
      <c r="G104" s="10">
        <f t="shared" ref="G104:U104" si="8">MEDIAN(G$2:G$101)</f>
        <v>1160037.8674478899</v>
      </c>
      <c r="H104" s="11">
        <f t="shared" si="8"/>
        <v>1525739.5932758602</v>
      </c>
      <c r="I104" s="11">
        <f t="shared" si="8"/>
        <v>2613844</v>
      </c>
      <c r="J104" s="12">
        <f t="shared" si="8"/>
        <v>1.4932069038978035E-2</v>
      </c>
      <c r="K104" s="11">
        <f t="shared" si="8"/>
        <v>58930</v>
      </c>
      <c r="L104" s="11">
        <f t="shared" si="8"/>
        <v>3747461</v>
      </c>
      <c r="M104" s="11">
        <f t="shared" si="8"/>
        <v>714159.64146475017</v>
      </c>
      <c r="N104" s="11">
        <f t="shared" si="8"/>
        <v>5063422.5</v>
      </c>
      <c r="O104" s="11">
        <f t="shared" si="8"/>
        <v>60313.5</v>
      </c>
      <c r="P104" s="11">
        <f t="shared" si="8"/>
        <v>8583257.5</v>
      </c>
      <c r="Q104" s="12">
        <f t="shared" si="8"/>
        <v>6.2144539286332123E-2</v>
      </c>
      <c r="R104" s="11">
        <f t="shared" si="8"/>
        <v>2793591.4919635979</v>
      </c>
      <c r="S104" s="11">
        <f t="shared" si="8"/>
        <v>9498362.5</v>
      </c>
      <c r="T104" s="11">
        <f t="shared" si="8"/>
        <v>17091989.91</v>
      </c>
      <c r="U104" s="11">
        <f t="shared" si="8"/>
        <v>0</v>
      </c>
    </row>
    <row r="105" spans="1:21" s="13" customFormat="1" ht="18" customHeight="1" x14ac:dyDescent="0.35">
      <c r="A105" s="2"/>
      <c r="B105" s="2"/>
      <c r="C105" s="16" t="s">
        <v>208</v>
      </c>
      <c r="D105" s="15"/>
      <c r="E105" s="15"/>
      <c r="F105" s="15"/>
      <c r="G105" s="10">
        <f t="shared" ref="G105:M105" si="9">AVERAGE(G$2:G$101)</f>
        <v>1175865.2868453586</v>
      </c>
      <c r="H105" s="11">
        <f t="shared" si="9"/>
        <v>1896291.8452359778</v>
      </c>
      <c r="I105" s="11">
        <f t="shared" si="9"/>
        <v>3072157.1320813363</v>
      </c>
      <c r="J105" s="12">
        <f t="shared" si="9"/>
        <v>3.5742841093794601E-2</v>
      </c>
      <c r="K105" s="11">
        <f t="shared" si="9"/>
        <v>469857.00889216474</v>
      </c>
      <c r="L105" s="11">
        <f t="shared" si="9"/>
        <v>5213737.4194363514</v>
      </c>
      <c r="M105" s="11">
        <f t="shared" si="9"/>
        <v>1559254.2381830185</v>
      </c>
      <c r="N105" s="11"/>
      <c r="O105" s="11">
        <f t="shared" ref="O105:U105" si="10">AVERAGE(O$2:O$101)</f>
        <v>326487.09729911562</v>
      </c>
      <c r="P105" s="11">
        <f t="shared" si="10"/>
        <v>10641492.895891987</v>
      </c>
      <c r="Q105" s="12">
        <f t="shared" si="10"/>
        <v>0.10287059017123405</v>
      </c>
      <c r="R105" s="11">
        <f t="shared" si="10"/>
        <v>11571720.196781041</v>
      </c>
      <c r="S105" s="11">
        <f t="shared" si="10"/>
        <v>13171816.158818236</v>
      </c>
      <c r="T105" s="11">
        <f t="shared" si="10"/>
        <v>423396524.48959553</v>
      </c>
      <c r="U105" s="11">
        <f t="shared" si="10"/>
        <v>4022643.0641193604</v>
      </c>
    </row>
    <row r="106" spans="1:21" x14ac:dyDescent="0.35">
      <c r="B106" s="9" t="s">
        <v>209</v>
      </c>
    </row>
    <row r="107" spans="1:21" x14ac:dyDescent="0.35">
      <c r="B107" s="24" t="s">
        <v>210</v>
      </c>
    </row>
    <row r="108" spans="1:21" x14ac:dyDescent="0.35">
      <c r="B108" s="24" t="s">
        <v>307</v>
      </c>
    </row>
    <row r="109" spans="1:21" x14ac:dyDescent="0.35">
      <c r="B109" s="25" t="s">
        <v>310</v>
      </c>
    </row>
    <row r="110" spans="1:21" x14ac:dyDescent="0.35">
      <c r="B110" s="25" t="s">
        <v>308</v>
      </c>
    </row>
    <row r="111" spans="1:21" x14ac:dyDescent="0.35">
      <c r="B111" s="23" t="s">
        <v>337</v>
      </c>
    </row>
  </sheetData>
  <autoFilter ref="A1:U101" xr:uid="{483CB31D-3C57-4C28-BB53-1E1B54455D73}">
    <sortState xmlns:xlrd2="http://schemas.microsoft.com/office/spreadsheetml/2017/richdata2" ref="A2:U101">
      <sortCondition ref="C1:C101"/>
    </sortState>
  </autoFilter>
  <sortState xmlns:xlrd2="http://schemas.microsoft.com/office/spreadsheetml/2017/richdata2" ref="A2:U111">
    <sortCondition ref="A2:A111"/>
  </sortState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EE2C2B5310A446B84B07B672EF538F" ma:contentTypeVersion="20" ma:contentTypeDescription="Create a new document." ma:contentTypeScope="" ma:versionID="06b802c84e923c8bcb8221e6f4d53e20">
  <xsd:schema xmlns:xsd="http://www.w3.org/2001/XMLSchema" xmlns:xs="http://www.w3.org/2001/XMLSchema" xmlns:p="http://schemas.microsoft.com/office/2006/metadata/properties" xmlns:ns2="e582f6cc-5c65-45eb-b65f-6de2184cabd1" xmlns:ns3="4a55097b-cfe6-4b72-bedf-a6ea7f26cfce" targetNamespace="http://schemas.microsoft.com/office/2006/metadata/properties" ma:root="true" ma:fieldsID="282967f2fd5d65a1431503d5f31133ed" ns2:_="" ns3:_="">
    <xsd:import namespace="e582f6cc-5c65-45eb-b65f-6de2184cabd1"/>
    <xsd:import namespace="4a55097b-cfe6-4b72-bedf-a6ea7f26cfc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82f6cc-5c65-45eb-b65f-6de2184cabd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5" nillable="true" ma:displayName="Taxonomy Catch All Column" ma:hidden="true" ma:list="{28506496-c5f9-44ed-8518-b6925e6e17d7}" ma:internalName="TaxCatchAll" ma:showField="CatchAllData" ma:web="e582f6cc-5c65-45eb-b65f-6de2184cab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55097b-cfe6-4b72-bedf-a6ea7f26cf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9" nillable="true" ma:displayName="MediaService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9376a94f-73de-46d0-8e31-f3472f2cb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55097b-cfe6-4b72-bedf-a6ea7f26cfce">
      <Terms xmlns="http://schemas.microsoft.com/office/infopath/2007/PartnerControls"/>
    </lcf76f155ced4ddcb4097134ff3c332f>
    <TaxCatchAll xmlns="e582f6cc-5c65-45eb-b65f-6de2184cabd1" xsi:nil="true"/>
  </documentManagement>
</p:properties>
</file>

<file path=customXml/itemProps1.xml><?xml version="1.0" encoding="utf-8"?>
<ds:datastoreItem xmlns:ds="http://schemas.openxmlformats.org/officeDocument/2006/customXml" ds:itemID="{23C40514-E2CC-4BAC-B6EB-44E23F87D9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82f6cc-5c65-45eb-b65f-6de2184cabd1"/>
    <ds:schemaRef ds:uri="4a55097b-cfe6-4b72-bedf-a6ea7f26cf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64C1D4-8F77-467A-A17F-B19785364F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CE768C-DC23-4104-A0BC-378B5E85DBD9}">
  <ds:schemaRefs>
    <ds:schemaRef ds:uri="http://schemas.microsoft.com/office/2006/metadata/properties"/>
    <ds:schemaRef ds:uri="http://schemas.microsoft.com/office/infopath/2007/PartnerControls"/>
    <ds:schemaRef ds:uri="4a55097b-cfe6-4b72-bedf-a6ea7f26cfce"/>
    <ds:schemaRef ds:uri="e582f6cc-5c65-45eb-b65f-6de2184cabd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G&amp;M Table for David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Tammy Penacho</dc:creator>
  <cp:keywords/>
  <dc:description/>
  <cp:lastModifiedBy>Saikali, Andrew</cp:lastModifiedBy>
  <cp:revision/>
  <dcterms:created xsi:type="dcterms:W3CDTF">2022-06-05T04:43:36Z</dcterms:created>
  <dcterms:modified xsi:type="dcterms:W3CDTF">2024-06-18T18:29:40Z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0x0101007EEE2C2B5310A446B84B07B672EF538F</vt:lpwstr>
  </property>
  <property fmtid="{D5CDD505-2E9C-101B-9397-08002B2CF9AE}" pid="3" name="MediaServiceImageTags">
    <vt:lpwstr/>
  </property>
</Properties>
</file>